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cgonline.sharepoint.com/sites/SPSNN728/Shared Documents/General/Landelijke werkgroepen/werkgroep B&amp;K/Projectgroep uniformiteit beeldbeoordeling/"/>
    </mc:Choice>
  </mc:AlternateContent>
  <xr:revisionPtr revIDLastSave="0" documentId="8_{BB39EBDE-2509-4C85-8D70-072EAE1F51E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coreformulier beoordeling" sheetId="1" r:id="rId1"/>
    <sheet name="Tijdsregistratie beoordelaar" sheetId="3" r:id="rId2"/>
    <sheet name="Data exportblad" sheetId="2" r:id="rId3"/>
  </sheets>
  <definedNames>
    <definedName name="_xlnm.Print_Area" localSheetId="0">'Scoreformulier beoordeling'!$C$1:$M$187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H161" i="1" l="1"/>
  <c r="H159" i="1"/>
  <c r="E2" i="2" l="1"/>
  <c r="D2" i="2" l="1"/>
  <c r="C2" i="2"/>
  <c r="B2" i="2"/>
  <c r="A2" i="2"/>
  <c r="I36" i="1" l="1"/>
  <c r="AS2" i="2" s="1"/>
  <c r="I48" i="1"/>
  <c r="AV2" i="2" s="1"/>
  <c r="I50" i="1"/>
  <c r="I54" i="1"/>
  <c r="AX2" i="2" s="1"/>
  <c r="I41" i="1"/>
  <c r="I43" i="1"/>
  <c r="AU2" i="2" s="1"/>
  <c r="I61" i="1"/>
  <c r="I63" i="1"/>
  <c r="AZ2" i="2" s="1"/>
  <c r="I71" i="1"/>
  <c r="I73" i="1"/>
  <c r="BB2" i="2" s="1"/>
  <c r="I77" i="1"/>
  <c r="I79" i="1"/>
  <c r="BD2" i="2" s="1"/>
  <c r="I82" i="1"/>
  <c r="BE2" i="2" s="1"/>
  <c r="I90" i="1"/>
  <c r="I92" i="1"/>
  <c r="BG2" i="2" s="1"/>
  <c r="I95" i="1"/>
  <c r="BH2" i="2" s="1"/>
  <c r="I97" i="1"/>
  <c r="BI2" i="2" s="1"/>
  <c r="I99" i="1"/>
  <c r="BJ2" i="2" s="1"/>
  <c r="I105" i="1"/>
  <c r="I107" i="1"/>
  <c r="BL2" i="2" s="1"/>
  <c r="I111" i="1"/>
  <c r="BM2" i="2" s="1"/>
  <c r="I113" i="1"/>
  <c r="BN2" i="2" s="1"/>
  <c r="I117" i="1"/>
  <c r="BO2" i="2" s="1"/>
  <c r="I119" i="1"/>
  <c r="BP2" i="2" s="1"/>
  <c r="I123" i="1"/>
  <c r="BQ2" i="2" s="1"/>
  <c r="I125" i="1"/>
  <c r="BR2" i="2" s="1"/>
  <c r="I34" i="1"/>
  <c r="I161" i="1"/>
  <c r="H71" i="1"/>
  <c r="H63" i="1"/>
  <c r="H73" i="1"/>
  <c r="H77" i="1"/>
  <c r="H79" i="1"/>
  <c r="H82" i="1"/>
  <c r="H90" i="1"/>
  <c r="H92" i="1"/>
  <c r="H95" i="1"/>
  <c r="H97" i="1"/>
  <c r="H99" i="1"/>
  <c r="H105" i="1"/>
  <c r="Y2" i="2" s="1"/>
  <c r="H107" i="1"/>
  <c r="H111" i="1"/>
  <c r="H113" i="1"/>
  <c r="H117" i="1"/>
  <c r="H119" i="1"/>
  <c r="H123" i="1"/>
  <c r="H125" i="1"/>
  <c r="I39" i="1" l="1"/>
  <c r="I75" i="1"/>
  <c r="I69" i="1"/>
  <c r="I46" i="1"/>
  <c r="I59" i="1"/>
  <c r="I129" i="1"/>
  <c r="I88" i="1"/>
  <c r="AT2" i="2"/>
  <c r="AY2" i="2"/>
  <c r="BA2" i="2"/>
  <c r="BC2" i="2"/>
  <c r="BK2" i="2"/>
  <c r="I103" i="1"/>
  <c r="AR2" i="2"/>
  <c r="BF2" i="2"/>
  <c r="H61" i="1"/>
  <c r="H43" i="1"/>
  <c r="I2" i="2" s="1"/>
  <c r="H41" i="1"/>
  <c r="H2" i="2" s="1"/>
  <c r="H54" i="1"/>
  <c r="H50" i="1"/>
  <c r="AW2" i="2" s="1"/>
  <c r="H48" i="1"/>
  <c r="H36" i="1"/>
  <c r="H34" i="1"/>
  <c r="H157" i="1"/>
  <c r="H166" i="1" s="1"/>
  <c r="CA2" i="2"/>
  <c r="I147" i="1"/>
  <c r="I150" i="1" s="1"/>
  <c r="I152" i="1"/>
  <c r="BX2" i="2" s="1"/>
  <c r="I157" i="1"/>
  <c r="I159" i="1"/>
  <c r="BZ2" i="2" s="1"/>
  <c r="H147" i="1"/>
  <c r="I138" i="1"/>
  <c r="BU2" i="2" s="1"/>
  <c r="I142" i="1"/>
  <c r="BV2" i="2" s="1"/>
  <c r="I136" i="1"/>
  <c r="I145" i="1" l="1"/>
  <c r="BW2" i="2"/>
  <c r="I166" i="1"/>
  <c r="BY2" i="2"/>
  <c r="I155" i="1"/>
  <c r="BT2" i="2"/>
  <c r="H136" i="1"/>
  <c r="H142" i="1"/>
  <c r="AJ2" i="2" s="1"/>
  <c r="H138" i="1"/>
  <c r="AI2" i="2" s="1"/>
  <c r="H152" i="1"/>
  <c r="AL2" i="2" s="1"/>
  <c r="AM2" i="2"/>
  <c r="AN2" i="2"/>
  <c r="AO2" i="2"/>
  <c r="AF2" i="2"/>
  <c r="AE2" i="2"/>
  <c r="AD2" i="2"/>
  <c r="AC2" i="2"/>
  <c r="AB2" i="2"/>
  <c r="AA2" i="2"/>
  <c r="Z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G2" i="2"/>
  <c r="F2" i="2"/>
  <c r="AK2" i="2"/>
  <c r="G129" i="1"/>
  <c r="F129" i="1"/>
  <c r="E129" i="1"/>
  <c r="G127" i="1"/>
  <c r="F127" i="1"/>
  <c r="E127" i="1"/>
  <c r="G88" i="1"/>
  <c r="F88" i="1"/>
  <c r="E88" i="1"/>
  <c r="G75" i="1"/>
  <c r="F75" i="1"/>
  <c r="E75" i="1"/>
  <c r="G69" i="1"/>
  <c r="F69" i="1"/>
  <c r="E69" i="1"/>
  <c r="G64" i="1"/>
  <c r="F64" i="1"/>
  <c r="E64" i="1"/>
  <c r="G46" i="1"/>
  <c r="F46" i="1"/>
  <c r="E46" i="1"/>
  <c r="G45" i="1"/>
  <c r="F45" i="1"/>
  <c r="E45" i="1"/>
  <c r="G44" i="1"/>
  <c r="F44" i="1"/>
  <c r="E44" i="1"/>
  <c r="G59" i="1"/>
  <c r="F59" i="1"/>
  <c r="E59" i="1"/>
  <c r="G39" i="1"/>
  <c r="F39" i="1"/>
  <c r="E39" i="1"/>
  <c r="G38" i="1"/>
  <c r="F38" i="1"/>
  <c r="E38" i="1"/>
  <c r="G37" i="1"/>
  <c r="F37" i="1"/>
  <c r="E37" i="1"/>
  <c r="G166" i="1"/>
  <c r="F166" i="1"/>
  <c r="E166" i="1"/>
  <c r="G155" i="1"/>
  <c r="F155" i="1"/>
  <c r="E155" i="1"/>
  <c r="G150" i="1"/>
  <c r="F150" i="1"/>
  <c r="E150" i="1"/>
  <c r="G145" i="1"/>
  <c r="F145" i="1"/>
  <c r="E145" i="1"/>
  <c r="G130" i="1" l="1"/>
  <c r="G183" i="1" s="1"/>
  <c r="G184" i="1" s="1"/>
  <c r="AH2" i="2"/>
  <c r="H145" i="1"/>
  <c r="H150" i="1"/>
  <c r="H46" i="1"/>
  <c r="H69" i="1"/>
  <c r="H88" i="1"/>
  <c r="H75" i="1"/>
  <c r="H103" i="1"/>
  <c r="H155" i="1"/>
  <c r="F131" i="1"/>
  <c r="F130" i="1"/>
  <c r="F183" i="1" s="1"/>
  <c r="F184" i="1" s="1"/>
  <c r="H44" i="1"/>
  <c r="E131" i="1"/>
  <c r="G131" i="1"/>
  <c r="H38" i="1"/>
  <c r="E130" i="1"/>
  <c r="E183" i="1" s="1"/>
  <c r="E184" i="1" s="1"/>
  <c r="H59" i="1"/>
  <c r="H45" i="1"/>
  <c r="H127" i="1"/>
  <c r="H129" i="1"/>
  <c r="G168" i="1"/>
  <c r="E168" i="1"/>
  <c r="F167" i="1"/>
  <c r="F181" i="1" s="1"/>
  <c r="F168" i="1"/>
  <c r="E167" i="1"/>
  <c r="G167" i="1"/>
  <c r="G181" i="1" s="1"/>
  <c r="G182" i="1" s="1"/>
  <c r="H39" i="1"/>
  <c r="F185" i="1" l="1"/>
  <c r="F186" i="1" s="1"/>
  <c r="F182" i="1"/>
  <c r="I131" i="1"/>
  <c r="H130" i="1"/>
  <c r="AG2" i="2" s="1"/>
  <c r="I168" i="1"/>
  <c r="G185" i="1"/>
  <c r="G186" i="1" s="1"/>
  <c r="E181" i="1"/>
  <c r="E182" i="1" s="1"/>
  <c r="H167" i="1"/>
  <c r="H183" i="1"/>
  <c r="H184" i="1" s="1"/>
  <c r="CB2" i="2" l="1"/>
  <c r="CC2" i="2"/>
  <c r="BS2" i="2"/>
  <c r="AP2" i="2"/>
  <c r="H181" i="1"/>
  <c r="H182" i="1" s="1"/>
  <c r="E185" i="1"/>
  <c r="E186" i="1" s="1"/>
  <c r="H185" i="1" l="1"/>
  <c r="AQ2" i="2" s="1"/>
  <c r="H186" i="1" l="1"/>
  <c r="D12" i="1"/>
  <c r="D13" i="1"/>
</calcChain>
</file>

<file path=xl/sharedStrings.xml><?xml version="1.0" encoding="utf-8"?>
<sst xmlns="http://schemas.openxmlformats.org/spreadsheetml/2006/main" count="345" uniqueCount="220">
  <si>
    <t>Naam echoscopist</t>
  </si>
  <si>
    <t>Naam echocentrum en plaatsnaam</t>
  </si>
  <si>
    <t>Naam beoordelaar</t>
  </si>
  <si>
    <t>Datum beoordeling</t>
  </si>
  <si>
    <t>Score</t>
  </si>
  <si>
    <t>Conclusie beoordeling ETSEO</t>
  </si>
  <si>
    <t>ALGEMEEN</t>
  </si>
  <si>
    <t>Casus 1</t>
  </si>
  <si>
    <t>Casus 2</t>
  </si>
  <si>
    <t>Casus 3</t>
  </si>
  <si>
    <t>Datum ETSEO</t>
  </si>
  <si>
    <t>Geboortedatum zwangere</t>
  </si>
  <si>
    <t>BIOMETRIE</t>
  </si>
  <si>
    <t>Totaal</t>
  </si>
  <si>
    <t>Advies</t>
  </si>
  <si>
    <t>Vergroting</t>
  </si>
  <si>
    <t>meer vergroten</t>
  </si>
  <si>
    <t>minder vergroten</t>
  </si>
  <si>
    <t>Doorsnede</t>
  </si>
  <si>
    <t>foetus te geflecteerd</t>
  </si>
  <si>
    <t>foetus te veel gestrekt</t>
  </si>
  <si>
    <t>foetus niet midsagittaal</t>
  </si>
  <si>
    <t>anders:</t>
  </si>
  <si>
    <t>ruimer meten</t>
  </si>
  <si>
    <t>krapper meten</t>
  </si>
  <si>
    <t>Subtotaal</t>
  </si>
  <si>
    <t xml:space="preserve">meer vergroten </t>
  </si>
  <si>
    <t>huidlijn van bovenbeen dient over gehele lengte parallel te lopen aan het femur</t>
  </si>
  <si>
    <t>goed afgrensbaar</t>
  </si>
  <si>
    <t>indien beide femura in beeld; meten van bovenste femur</t>
  </si>
  <si>
    <t>FOETALE ANATOMIE</t>
  </si>
  <si>
    <t>Schedel &amp; hersenen</t>
  </si>
  <si>
    <t>Beoordeling intactheid en vorm in transversale doorsnede en
Beoordeling aanwezigheid "midline"en plexus choroïdeus</t>
  </si>
  <si>
    <t>de midline (zo) horizontaal (mogelijk) in beeld</t>
  </si>
  <si>
    <t>plexus choroïdeus vullen de laterale ventrikels en vormen samen een vlinderfiguur</t>
  </si>
  <si>
    <t>Totaalscore schedel &amp; hersenen</t>
  </si>
  <si>
    <t>Nek</t>
  </si>
  <si>
    <t>Beoordeling nekplooi (NT-meting)</t>
  </si>
  <si>
    <t>oogkas mag niet in beeld zijn</t>
  </si>
  <si>
    <t>hoofd en wervelkolom zijn niet in 1 lijn afgebeeld</t>
  </si>
  <si>
    <t>te veel gain</t>
  </si>
  <si>
    <t>te weinig gain</t>
  </si>
  <si>
    <t>Totaalscore nek</t>
  </si>
  <si>
    <t>Wervelkolom</t>
  </si>
  <si>
    <t>Beoordeling wervelkolom sagittaal en
Beoordeling continuïteit van de huid</t>
  </si>
  <si>
    <t>sacraal t/m cervicaal gedeelte in beeld</t>
  </si>
  <si>
    <t>continuïteit huidlijn, los van de uteruswand</t>
  </si>
  <si>
    <t>Totaalscore wervelkolom</t>
  </si>
  <si>
    <t>Gelaat</t>
  </si>
  <si>
    <t>Beoordeling profiel</t>
  </si>
  <si>
    <t xml:space="preserve">midsagittale doorsnede is nodig, voor goede beoordeling profiel </t>
  </si>
  <si>
    <t>voorhoofd in beeld brengen</t>
  </si>
  <si>
    <t>hele hoofd in beeld brengen</t>
  </si>
  <si>
    <t>neusbeen in beeld brengen</t>
  </si>
  <si>
    <t>kin in beeld brengen</t>
  </si>
  <si>
    <t>Totaalscore gelaat</t>
  </si>
  <si>
    <t>Thorax</t>
  </si>
  <si>
    <t>Totaalscore thorax</t>
  </si>
  <si>
    <t>Hart</t>
  </si>
  <si>
    <t>Beoordeling positie en
Beoordeling vierkamerbeeld</t>
  </si>
  <si>
    <t>transversale doorsnede thorax met 4 kamerbeeld</t>
  </si>
  <si>
    <t>kamers symmetrisch in beeld brengen</t>
  </si>
  <si>
    <t>Beoordeling separate vulling ventrikels met color Doppler</t>
  </si>
  <si>
    <t>Color Doppler</t>
  </si>
  <si>
    <t>te veel color gain</t>
  </si>
  <si>
    <t>te weinig color gain</t>
  </si>
  <si>
    <t xml:space="preserve">color box te groot </t>
  </si>
  <si>
    <t>Totaalscore hart</t>
  </si>
  <si>
    <t>Abdomen</t>
  </si>
  <si>
    <t>Beoordeling buikwand en navelstrenginsertie</t>
  </si>
  <si>
    <t xml:space="preserve">transversale doorsnede </t>
  </si>
  <si>
    <t>insertie in beeld brengen</t>
  </si>
  <si>
    <t>maag in beeld brengen</t>
  </si>
  <si>
    <t>Beoordeling blaasvulling</t>
  </si>
  <si>
    <t>blaas in beeld brengen</t>
  </si>
  <si>
    <t>Totaalscore abdomen</t>
  </si>
  <si>
    <t xml:space="preserve">Extremiteiten </t>
  </si>
  <si>
    <t>Beoordeling arm en hand rechts</t>
  </si>
  <si>
    <t>annotatie toevoegen</t>
  </si>
  <si>
    <t>Beoordeling arm en hand links</t>
  </si>
  <si>
    <t>Beoordeling been en voet rechts</t>
  </si>
  <si>
    <t>Beoordeling been en voet links</t>
  </si>
  <si>
    <t>Totaalscore extremiteiten</t>
  </si>
  <si>
    <t xml:space="preserve">zet het gebied van aandacht centraal in beeld </t>
  </si>
  <si>
    <t xml:space="preserve">zorg voor beeldvullende weergave </t>
  </si>
  <si>
    <t xml:space="preserve">gebruik eerst diepte en dan zoom om de structuren goed in beeld te krijgen </t>
  </si>
  <si>
    <t xml:space="preserve">de focus moet ter hoogte van het te beoordelen item staan </t>
  </si>
  <si>
    <t xml:space="preserve">gain moet zo ingesteld zijn dat bot wit is en vruchtwater zwart </t>
  </si>
  <si>
    <t>let bij het inzoomen op juiste instelling van het beeld, de juiste combinatie van diepte en zoom, zodat de begrenzingen van structuren scherp zijn</t>
  </si>
  <si>
    <t>let op juiste doorsnedes</t>
  </si>
  <si>
    <t>BEOORDELING</t>
  </si>
  <si>
    <t>Percentage van maximale score</t>
  </si>
  <si>
    <t>Totaal 'a'</t>
  </si>
  <si>
    <t xml:space="preserve">anders: </t>
  </si>
  <si>
    <t>Identificerende code</t>
  </si>
  <si>
    <t>Naam echocentrum</t>
  </si>
  <si>
    <t>Tijd beoordeling</t>
  </si>
  <si>
    <t>T.b.v. evaluatie beeldbeoordelingsproces</t>
  </si>
  <si>
    <t>Hoeveel tijd nam het beoordelen van alle 3 de casussen gezamenlijk in beslag?</t>
  </si>
  <si>
    <t>Minuten:</t>
  </si>
  <si>
    <t xml:space="preserve">À terme datum </t>
  </si>
  <si>
    <t>BMI</t>
  </si>
  <si>
    <t>Type echoapparaat</t>
  </si>
  <si>
    <t>midsagittale positie is nodig</t>
  </si>
  <si>
    <t>symmetrisch weergeven</t>
  </si>
  <si>
    <t>PRF/velocity te hoog</t>
  </si>
  <si>
    <t>PRF/velocity te laag</t>
  </si>
  <si>
    <t>verbinding onderarm en hand in beeld</t>
  </si>
  <si>
    <t>twee botten onderarm in beeld</t>
  </si>
  <si>
    <t>verbinding onderbeen en voet in beeld</t>
  </si>
  <si>
    <t>twee botten onderbeen in beeld</t>
  </si>
  <si>
    <t>Plaatsing ellips HC</t>
  </si>
  <si>
    <t>Plaatsing calipers</t>
  </si>
  <si>
    <t>CRL</t>
  </si>
  <si>
    <t>HC</t>
  </si>
  <si>
    <t>AC</t>
  </si>
  <si>
    <t xml:space="preserve">Crown-rump length (kruin-stuitlengte) </t>
  </si>
  <si>
    <t>Head cirumference (hoofdomtrek)</t>
  </si>
  <si>
    <t xml:space="preserve">Abdominal circumference (buikomtrek) </t>
  </si>
  <si>
    <t>FL</t>
  </si>
  <si>
    <t>Femur length (femurlengte)</t>
  </si>
  <si>
    <t>Totaal biometrie 
(max 42 punten voor 3 casus)</t>
  </si>
  <si>
    <t>Totaal biometrie 
(max. 42 punten voor 3 casus)</t>
  </si>
  <si>
    <t>Totaal aantal punten 
(max. 165 punten voor 3 casus)</t>
  </si>
  <si>
    <t>Totaal foetale anatomie 
(max. 123 punten voor 3 casus)</t>
  </si>
  <si>
    <t>Totaal foetale anatomie
(max. 123 punten voor 3 casus)</t>
  </si>
  <si>
    <t>Casus 1:</t>
  </si>
  <si>
    <t>Casus 2:</t>
  </si>
  <si>
    <t>Casus 3:</t>
  </si>
  <si>
    <t>Toelichting algemeen</t>
  </si>
  <si>
    <t>Eventuele toelichting per casus</t>
  </si>
  <si>
    <t>Invullen 1 of 0 of a
1 = goed
0 = onvoldoende
a = geen afbeelding</t>
  </si>
  <si>
    <t>Invullen 2 of 0 of a
2 = goed
0 = onvoldoende
a = geen afbeelding</t>
  </si>
  <si>
    <t>Voldoende indien ≥ 124 punten (75%)</t>
  </si>
  <si>
    <t xml:space="preserve">Onvoldoende indien &lt; 124 punten </t>
  </si>
  <si>
    <t>Schedel vergroting</t>
  </si>
  <si>
    <t>Schedel doorsnede</t>
  </si>
  <si>
    <t>Nek 
calipers</t>
  </si>
  <si>
    <t>Wervel
vergroting</t>
  </si>
  <si>
    <t>Wervel 
doorsnede</t>
  </si>
  <si>
    <t>Gelaat vergroting</t>
  </si>
  <si>
    <t>Gelaat
doorsnede</t>
  </si>
  <si>
    <t>Thorax
vergroting</t>
  </si>
  <si>
    <t>Thorax
doorsnede</t>
  </si>
  <si>
    <t>Hart 
vergroting</t>
  </si>
  <si>
    <t>Hart
doorsnede</t>
  </si>
  <si>
    <t>Hart 
doppler</t>
  </si>
  <si>
    <t>Buikwand
vergroting</t>
  </si>
  <si>
    <t>Buikwand
doorsnede</t>
  </si>
  <si>
    <t>Maagvulling
vergroting</t>
  </si>
  <si>
    <t>Maagvulling
doorsnede</t>
  </si>
  <si>
    <t>Blaasvulling
vergroting</t>
  </si>
  <si>
    <t>Arm rechts vergroting</t>
  </si>
  <si>
    <t>Arm links 
vergroting</t>
  </si>
  <si>
    <t>Arm links doorsnede</t>
  </si>
  <si>
    <t>Arm rechts 
doorsnede</t>
  </si>
  <si>
    <t>Been rechts
vergroting</t>
  </si>
  <si>
    <t>Been rechts
doorsnede</t>
  </si>
  <si>
    <t>Been links vergroting</t>
  </si>
  <si>
    <t>Been links doorsnede</t>
  </si>
  <si>
    <t>Subtotaal anatomie</t>
  </si>
  <si>
    <t>CRL
vergroting</t>
  </si>
  <si>
    <t>CRL
doorsnede</t>
  </si>
  <si>
    <t>CRL
calipers</t>
  </si>
  <si>
    <t>HC
vergroting</t>
  </si>
  <si>
    <t>AC
vergroting</t>
  </si>
  <si>
    <t>FL
vergroting</t>
  </si>
  <si>
    <t>FL
doorsnede</t>
  </si>
  <si>
    <t>FL
calipers</t>
  </si>
  <si>
    <t>Subtotaal biometrie</t>
  </si>
  <si>
    <t>Totaalscore</t>
  </si>
  <si>
    <t>(A)
Schedel doorsnede</t>
  </si>
  <si>
    <t>(A)
Nek 
calipers</t>
  </si>
  <si>
    <t>(A)
Wervel
vergroting</t>
  </si>
  <si>
    <t>(A)
Wervel 
doorsnede</t>
  </si>
  <si>
    <t>(A)
Gelaat vergroting</t>
  </si>
  <si>
    <t>(A)
Gelaat
doorsnede</t>
  </si>
  <si>
    <t>(A)
Thorax
vergroting</t>
  </si>
  <si>
    <t>(A)
Thorax
doorsnede</t>
  </si>
  <si>
    <t>(A)
Hart 
vergroting</t>
  </si>
  <si>
    <t>(A)
Hart
doorsnede</t>
  </si>
  <si>
    <t>(A)
Hart 
doppler</t>
  </si>
  <si>
    <t>(A)
Buikwand
vergroting</t>
  </si>
  <si>
    <t>(A)
Buikwand
doorsnede</t>
  </si>
  <si>
    <t>(A)
Maagvulling
vergroting</t>
  </si>
  <si>
    <t>(A)
Maagvulling
doorsnede</t>
  </si>
  <si>
    <t>(A)
Blaasvulling
vergroting</t>
  </si>
  <si>
    <t>(A)
Arm rechts vergroting</t>
  </si>
  <si>
    <t>(A)
Arm rechts 
doorsnede</t>
  </si>
  <si>
    <t>(A)
Arm links 
vergroting</t>
  </si>
  <si>
    <t>(A)
Arm links doorsnede</t>
  </si>
  <si>
    <t>(A)
Been rechts
vergroting</t>
  </si>
  <si>
    <t>(A)
Been rechts
doorsnede</t>
  </si>
  <si>
    <t>(A)
Been links vergroting</t>
  </si>
  <si>
    <t>(A)
Been links doorsnede</t>
  </si>
  <si>
    <t>(A)
CRL
vergroting</t>
  </si>
  <si>
    <t>(A)
CRL
doorsnede</t>
  </si>
  <si>
    <t>(A)
CRL
calipers</t>
  </si>
  <si>
    <t>(A)
HC
vergroting</t>
  </si>
  <si>
    <t>(A)
AC
vergroting</t>
  </si>
  <si>
    <t>(A)
FL
vergroting</t>
  </si>
  <si>
    <t>(A)
FL
doorsnede</t>
  </si>
  <si>
    <t>(A)
FL
calipers</t>
  </si>
  <si>
    <t>(A)
Subtotaal biometrie</t>
  </si>
  <si>
    <t>(A)
Totaalscore</t>
  </si>
  <si>
    <t>(A) 
Schedel 
vergroting</t>
  </si>
  <si>
    <t>Nek 
vergroting</t>
  </si>
  <si>
    <t>Nek 
doorsnede</t>
  </si>
  <si>
    <t>(A)
Nek 
vergroting</t>
  </si>
  <si>
    <t>(A)
Nek 
doorsnede</t>
  </si>
  <si>
    <t>(A)
Subtotaal  anatomie</t>
  </si>
  <si>
    <t>Totaal aantal  'a'
foetale anatomie</t>
  </si>
  <si>
    <t>Totaal aantal  'a'
biometrie</t>
  </si>
  <si>
    <t>Beoordeling vorm thorax en
Beoordeling aspect longen</t>
  </si>
  <si>
    <t>gain niet te hoog instellen</t>
  </si>
  <si>
    <t>gain niet te laag instellen</t>
  </si>
  <si>
    <t>Beoordeling maagvulling 
(moet in doorsnede AC)</t>
  </si>
  <si>
    <t>Scoreformulier kwaliteitsborging ETSEO v6.1 (1-4-2023)</t>
  </si>
  <si>
    <t>Scoreformulier Beeldbeoordeling ETSEO</t>
  </si>
  <si>
    <t>Beoordeling ETSEO-beelden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</si>
</sst>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A9ECD"/>
        <bgColor indexed="64"/>
      </patternFill>
    </fill>
    <fill>
      <patternFill patternType="solid">
        <fgColor rgb="FFB9DB9B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9" fontId="3" fillId="2" borderId="5" xfId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9" fontId="2" fillId="0" borderId="0" xfId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9" fontId="2" fillId="0" borderId="32" xfId="1" applyFont="1" applyFill="1" applyBorder="1" applyAlignment="1" applyProtection="1">
      <alignment horizontal="left" vertical="top" wrapText="1"/>
    </xf>
    <xf numFmtId="0" fontId="2" fillId="3" borderId="3" xfId="1" applyNumberFormat="1" applyFont="1" applyFill="1" applyBorder="1" applyAlignment="1" applyProtection="1">
      <alignment horizontal="right" vertical="top" wrapText="1"/>
      <protection locked="0"/>
    </xf>
    <xf numFmtId="0" fontId="2" fillId="3" borderId="2" xfId="1" applyNumberFormat="1" applyFont="1" applyFill="1" applyBorder="1" applyAlignment="1" applyProtection="1">
      <alignment horizontal="center" vertical="top" wrapText="1"/>
      <protection locked="0"/>
    </xf>
    <xf numFmtId="0" fontId="2" fillId="3" borderId="3" xfId="1" applyNumberFormat="1" applyFont="1" applyFill="1" applyBorder="1" applyAlignment="1" applyProtection="1">
      <alignment horizontal="center" vertical="top" wrapText="1"/>
      <protection locked="0"/>
    </xf>
    <xf numFmtId="0" fontId="2" fillId="3" borderId="4" xfId="1" applyNumberFormat="1" applyFont="1" applyFill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>
      <alignment horizontal="left" vertical="top" wrapText="1"/>
    </xf>
    <xf numFmtId="9" fontId="2" fillId="2" borderId="19" xfId="1" applyFont="1" applyFill="1" applyBorder="1" applyAlignment="1" applyProtection="1">
      <alignment horizontal="left" vertical="top" wrapText="1"/>
    </xf>
    <xf numFmtId="0" fontId="2" fillId="3" borderId="5" xfId="1" applyNumberFormat="1" applyFont="1" applyFill="1" applyBorder="1" applyAlignment="1" applyProtection="1">
      <alignment horizontal="center" vertical="top" wrapText="1"/>
      <protection locked="0"/>
    </xf>
    <xf numFmtId="0" fontId="2" fillId="3" borderId="0" xfId="1" applyNumberFormat="1" applyFont="1" applyFill="1" applyBorder="1" applyAlignment="1" applyProtection="1">
      <alignment horizontal="center" vertical="top" wrapText="1"/>
      <protection locked="0"/>
    </xf>
    <xf numFmtId="0" fontId="2" fillId="3" borderId="6" xfId="1" applyNumberFormat="1" applyFont="1" applyFill="1" applyBorder="1" applyAlignment="1" applyProtection="1">
      <alignment horizontal="center" vertical="top" wrapText="1"/>
      <protection locked="0"/>
    </xf>
    <xf numFmtId="0" fontId="6" fillId="0" borderId="35" xfId="0" applyFont="1" applyBorder="1" applyAlignment="1">
      <alignment horizontal="left" vertical="top" wrapText="1"/>
    </xf>
    <xf numFmtId="9" fontId="2" fillId="2" borderId="32" xfId="1" applyFont="1" applyFill="1" applyBorder="1" applyAlignment="1" applyProtection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9" fontId="2" fillId="2" borderId="11" xfId="1" applyFont="1" applyFill="1" applyBorder="1" applyAlignment="1" applyProtection="1">
      <alignment horizontal="left" vertical="top" wrapText="1"/>
    </xf>
    <xf numFmtId="0" fontId="2" fillId="3" borderId="11" xfId="1" applyNumberFormat="1" applyFont="1" applyFill="1" applyBorder="1" applyAlignment="1" applyProtection="1">
      <alignment horizontal="center" vertical="top" wrapText="1"/>
      <protection locked="0"/>
    </xf>
    <xf numFmtId="0" fontId="2" fillId="3" borderId="1" xfId="1" applyNumberFormat="1" applyFont="1" applyFill="1" applyBorder="1" applyAlignment="1" applyProtection="1">
      <alignment horizontal="center" vertical="top" wrapText="1"/>
      <protection locked="0"/>
    </xf>
    <xf numFmtId="0" fontId="2" fillId="3" borderId="12" xfId="1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>
      <alignment horizontal="right" vertical="top" wrapText="1"/>
    </xf>
    <xf numFmtId="0" fontId="6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9" fontId="2" fillId="2" borderId="5" xfId="1" applyFont="1" applyFill="1" applyBorder="1" applyAlignment="1" applyProtection="1">
      <alignment horizontal="left" vertical="top" wrapText="1"/>
    </xf>
    <xf numFmtId="0" fontId="3" fillId="4" borderId="42" xfId="1" applyNumberFormat="1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9" fontId="2" fillId="2" borderId="44" xfId="1" applyFont="1" applyFill="1" applyBorder="1" applyAlignment="1" applyProtection="1">
      <alignment horizontal="left" vertical="top" wrapText="1"/>
    </xf>
    <xf numFmtId="0" fontId="7" fillId="5" borderId="33" xfId="0" applyFont="1" applyFill="1" applyBorder="1" applyAlignment="1">
      <alignment horizontal="left" vertical="top" wrapText="1"/>
    </xf>
    <xf numFmtId="0" fontId="2" fillId="3" borderId="45" xfId="1" applyNumberFormat="1" applyFont="1" applyFill="1" applyBorder="1" applyAlignment="1" applyProtection="1">
      <alignment horizontal="right" vertical="top" wrapText="1"/>
      <protection locked="0"/>
    </xf>
    <xf numFmtId="0" fontId="2" fillId="3" borderId="0" xfId="1" applyNumberFormat="1" applyFont="1" applyFill="1" applyBorder="1" applyAlignment="1" applyProtection="1">
      <alignment horizontal="right" vertical="top" wrapText="1"/>
      <protection locked="0"/>
    </xf>
    <xf numFmtId="0" fontId="2" fillId="2" borderId="4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7" fillId="0" borderId="35" xfId="0" applyFont="1" applyBorder="1" applyAlignment="1">
      <alignment horizontal="left" vertical="top" wrapText="1"/>
    </xf>
    <xf numFmtId="9" fontId="3" fillId="2" borderId="28" xfId="1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left" vertical="top" wrapText="1"/>
    </xf>
    <xf numFmtId="9" fontId="4" fillId="4" borderId="4" xfId="1" applyFont="1" applyFill="1" applyBorder="1" applyAlignment="1" applyProtection="1">
      <alignment horizontal="left" vertical="top" wrapText="1"/>
    </xf>
    <xf numFmtId="9" fontId="3" fillId="4" borderId="31" xfId="1" applyFont="1" applyFill="1" applyBorder="1" applyAlignment="1" applyProtection="1">
      <alignment horizontal="left" vertical="top" wrapText="1"/>
    </xf>
    <xf numFmtId="9" fontId="3" fillId="4" borderId="29" xfId="1" applyFont="1" applyFill="1" applyBorder="1" applyAlignment="1" applyProtection="1">
      <alignment horizontal="left" vertical="top" wrapText="1"/>
    </xf>
    <xf numFmtId="0" fontId="3" fillId="4" borderId="30" xfId="0" applyFont="1" applyFill="1" applyBorder="1" applyAlignment="1">
      <alignment horizontal="left" vertical="top" wrapText="1"/>
    </xf>
    <xf numFmtId="9" fontId="3" fillId="4" borderId="20" xfId="1" applyFont="1" applyFill="1" applyBorder="1" applyAlignment="1" applyProtection="1">
      <alignment horizontal="left" vertical="top" wrapText="1"/>
    </xf>
    <xf numFmtId="9" fontId="3" fillId="4" borderId="30" xfId="1" applyFont="1" applyFill="1" applyBorder="1" applyAlignment="1" applyProtection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8" xfId="1" applyNumberFormat="1" applyFont="1" applyFill="1" applyBorder="1" applyAlignment="1" applyProtection="1">
      <alignment vertical="top" wrapText="1"/>
    </xf>
    <xf numFmtId="0" fontId="3" fillId="4" borderId="9" xfId="1" applyNumberFormat="1" applyFont="1" applyFill="1" applyBorder="1" applyAlignment="1" applyProtection="1">
      <alignment vertical="top" wrapText="1"/>
    </xf>
    <xf numFmtId="0" fontId="3" fillId="4" borderId="10" xfId="1" applyNumberFormat="1" applyFont="1" applyFill="1" applyBorder="1" applyAlignment="1" applyProtection="1">
      <alignment vertical="top" wrapText="1"/>
    </xf>
    <xf numFmtId="9" fontId="2" fillId="2" borderId="0" xfId="1" applyFont="1" applyFill="1" applyBorder="1" applyAlignment="1" applyProtection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3" fillId="6" borderId="42" xfId="1" applyNumberFormat="1" applyFont="1" applyFill="1" applyBorder="1" applyAlignment="1" applyProtection="1">
      <alignment horizontal="left" vertical="top" wrapText="1"/>
    </xf>
    <xf numFmtId="0" fontId="3" fillId="6" borderId="43" xfId="1" applyNumberFormat="1" applyFont="1" applyFill="1" applyBorder="1" applyAlignment="1" applyProtection="1">
      <alignment horizontal="right" vertical="top" wrapText="1"/>
    </xf>
    <xf numFmtId="0" fontId="3" fillId="6" borderId="48" xfId="0" applyFont="1" applyFill="1" applyBorder="1" applyAlignment="1">
      <alignment horizontal="righ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6" fillId="2" borderId="35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9" fontId="3" fillId="2" borderId="34" xfId="1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9" fontId="2" fillId="0" borderId="51" xfId="1" applyFont="1" applyFill="1" applyBorder="1" applyAlignment="1" applyProtection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9" fontId="2" fillId="0" borderId="19" xfId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9" fontId="2" fillId="0" borderId="13" xfId="1" applyFont="1" applyFill="1" applyBorder="1" applyAlignment="1" applyProtection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9" fontId="3" fillId="2" borderId="47" xfId="1" applyFont="1" applyFill="1" applyBorder="1" applyAlignment="1" applyProtection="1">
      <alignment horizontal="left" vertical="top" wrapText="1"/>
    </xf>
    <xf numFmtId="0" fontId="3" fillId="2" borderId="38" xfId="1" applyNumberFormat="1" applyFont="1" applyFill="1" applyBorder="1" applyAlignment="1" applyProtection="1">
      <alignment horizontal="left" vertical="top" wrapText="1"/>
    </xf>
    <xf numFmtId="0" fontId="3" fillId="2" borderId="52" xfId="0" applyFont="1" applyFill="1" applyBorder="1" applyAlignment="1">
      <alignment horizontal="left" vertical="top" wrapText="1"/>
    </xf>
    <xf numFmtId="9" fontId="2" fillId="2" borderId="47" xfId="1" applyFont="1" applyFill="1" applyBorder="1" applyAlignment="1" applyProtection="1">
      <alignment horizontal="left" vertical="top" wrapText="1"/>
    </xf>
    <xf numFmtId="9" fontId="3" fillId="2" borderId="38" xfId="1" applyFont="1" applyFill="1" applyBorder="1" applyAlignment="1" applyProtection="1">
      <alignment horizontal="left" vertical="top" wrapText="1"/>
    </xf>
    <xf numFmtId="9" fontId="3" fillId="2" borderId="52" xfId="1" applyFont="1" applyFill="1" applyBorder="1" applyAlignment="1" applyProtection="1">
      <alignment horizontal="left" vertical="top" wrapText="1"/>
    </xf>
    <xf numFmtId="9" fontId="3" fillId="2" borderId="54" xfId="1" applyFont="1" applyFill="1" applyBorder="1" applyAlignment="1" applyProtection="1">
      <alignment horizontal="left" vertical="top" wrapText="1"/>
    </xf>
    <xf numFmtId="0" fontId="3" fillId="2" borderId="17" xfId="1" applyNumberFormat="1" applyFont="1" applyFill="1" applyBorder="1" applyAlignment="1" applyProtection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9" fontId="3" fillId="2" borderId="55" xfId="1" applyFont="1" applyFill="1" applyBorder="1" applyAlignment="1" applyProtection="1">
      <alignment horizontal="left" vertical="top" wrapText="1"/>
    </xf>
    <xf numFmtId="0" fontId="3" fillId="2" borderId="37" xfId="1" applyNumberFormat="1" applyFont="1" applyFill="1" applyBorder="1" applyAlignment="1" applyProtection="1">
      <alignment horizontal="left" vertical="top" wrapText="1"/>
    </xf>
    <xf numFmtId="0" fontId="3" fillId="2" borderId="56" xfId="0" applyFont="1" applyFill="1" applyBorder="1" applyAlignment="1">
      <alignment horizontal="left" vertical="top" wrapText="1"/>
    </xf>
    <xf numFmtId="9" fontId="2" fillId="2" borderId="55" xfId="1" applyFont="1" applyFill="1" applyBorder="1" applyAlignment="1" applyProtection="1">
      <alignment horizontal="left" vertical="top" wrapText="1"/>
    </xf>
    <xf numFmtId="9" fontId="2" fillId="2" borderId="49" xfId="1" applyFont="1" applyFill="1" applyBorder="1" applyAlignment="1" applyProtection="1">
      <alignment horizontal="center" vertical="top" wrapText="1"/>
    </xf>
    <xf numFmtId="9" fontId="3" fillId="2" borderId="37" xfId="1" applyFont="1" applyFill="1" applyBorder="1" applyAlignment="1" applyProtection="1">
      <alignment horizontal="left" vertical="top" wrapText="1"/>
    </xf>
    <xf numFmtId="9" fontId="3" fillId="2" borderId="56" xfId="1" applyFont="1" applyFill="1" applyBorder="1" applyAlignment="1" applyProtection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 applyProtection="1">
      <alignment horizontal="right" vertical="top" wrapText="1"/>
    </xf>
    <xf numFmtId="0" fontId="3" fillId="6" borderId="9" xfId="0" applyFont="1" applyFill="1" applyBorder="1" applyAlignment="1">
      <alignment horizontal="right" vertical="top" wrapText="1"/>
    </xf>
    <xf numFmtId="0" fontId="3" fillId="2" borderId="2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1" applyNumberFormat="1" applyFont="1" applyFill="1" applyBorder="1" applyAlignment="1" applyProtection="1">
      <alignment horizontal="right" vertical="top" wrapText="1"/>
    </xf>
    <xf numFmtId="0" fontId="8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9" fontId="4" fillId="4" borderId="27" xfId="1" applyFont="1" applyFill="1" applyBorder="1" applyAlignment="1" applyProtection="1">
      <alignment horizontal="left" vertical="top" wrapText="1"/>
    </xf>
    <xf numFmtId="9" fontId="3" fillId="4" borderId="19" xfId="1" applyFont="1" applyFill="1" applyBorder="1" applyAlignment="1" applyProtection="1">
      <alignment horizontal="left" vertical="top" wrapText="1"/>
    </xf>
    <xf numFmtId="0" fontId="3" fillId="4" borderId="5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9" fontId="3" fillId="7" borderId="8" xfId="1" applyFont="1" applyFill="1" applyBorder="1" applyAlignment="1" applyProtection="1">
      <alignment horizontal="left" vertical="top" wrapText="1"/>
    </xf>
    <xf numFmtId="9" fontId="3" fillId="7" borderId="42" xfId="1" applyFont="1" applyFill="1" applyBorder="1" applyAlignment="1" applyProtection="1">
      <alignment horizontal="left" vertical="top" wrapText="1"/>
    </xf>
    <xf numFmtId="0" fontId="3" fillId="7" borderId="43" xfId="1" applyNumberFormat="1" applyFont="1" applyFill="1" applyBorder="1" applyAlignment="1" applyProtection="1">
      <alignment horizontal="right" vertical="top" wrapText="1"/>
    </xf>
    <xf numFmtId="0" fontId="3" fillId="7" borderId="58" xfId="0" applyFont="1" applyFill="1" applyBorder="1" applyAlignment="1">
      <alignment horizontal="right" vertical="top" wrapText="1"/>
    </xf>
    <xf numFmtId="0" fontId="3" fillId="7" borderId="9" xfId="0" applyFont="1" applyFill="1" applyBorder="1" applyAlignment="1">
      <alignment horizontal="left" vertical="top" wrapText="1"/>
    </xf>
    <xf numFmtId="9" fontId="3" fillId="7" borderId="10" xfId="1" applyFont="1" applyFill="1" applyBorder="1" applyAlignment="1" applyProtection="1">
      <alignment horizontal="left" vertical="top" wrapText="1"/>
    </xf>
    <xf numFmtId="9" fontId="3" fillId="7" borderId="49" xfId="1" applyFont="1" applyFill="1" applyBorder="1" applyAlignment="1" applyProtection="1">
      <alignment horizontal="left" vertical="top" wrapText="1"/>
    </xf>
    <xf numFmtId="0" fontId="3" fillId="7" borderId="50" xfId="1" applyNumberFormat="1" applyFont="1" applyFill="1" applyBorder="1" applyAlignment="1" applyProtection="1">
      <alignment horizontal="right" vertical="top" wrapText="1"/>
    </xf>
    <xf numFmtId="0" fontId="3" fillId="7" borderId="7" xfId="0" applyFont="1" applyFill="1" applyBorder="1" applyAlignment="1">
      <alignment horizontal="right" vertical="top" wrapText="1"/>
    </xf>
    <xf numFmtId="9" fontId="3" fillId="7" borderId="7" xfId="1" applyFont="1" applyFill="1" applyBorder="1" applyAlignment="1" applyProtection="1">
      <alignment horizontal="left" vertical="top" wrapText="1"/>
    </xf>
    <xf numFmtId="9" fontId="3" fillId="7" borderId="43" xfId="1" applyFont="1" applyFill="1" applyBorder="1" applyAlignment="1" applyProtection="1">
      <alignment horizontal="left" vertical="top" wrapText="1"/>
    </xf>
    <xf numFmtId="9" fontId="3" fillId="7" borderId="48" xfId="1" applyFont="1" applyFill="1" applyBorder="1" applyAlignment="1" applyProtection="1">
      <alignment horizontal="left" vertical="top" wrapText="1"/>
    </xf>
    <xf numFmtId="0" fontId="3" fillId="7" borderId="48" xfId="0" applyFont="1" applyFill="1" applyBorder="1" applyAlignment="1">
      <alignment horizontal="left" vertical="top" wrapText="1"/>
    </xf>
    <xf numFmtId="9" fontId="3" fillId="7" borderId="9" xfId="1" applyFont="1" applyFill="1" applyBorder="1" applyAlignment="1" applyProtection="1">
      <alignment horizontal="left" vertical="top" wrapText="1"/>
    </xf>
    <xf numFmtId="0" fontId="0" fillId="7" borderId="0" xfId="0" applyFill="1"/>
    <xf numFmtId="0" fontId="2" fillId="2" borderId="11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9" fontId="3" fillId="4" borderId="5" xfId="1" applyFont="1" applyFill="1" applyBorder="1" applyAlignment="1" applyProtection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3" xfId="1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8" xfId="1" applyNumberFormat="1" applyFont="1" applyFill="1" applyBorder="1" applyAlignment="1" applyProtection="1">
      <alignment horizontal="right" vertical="top" wrapText="1"/>
    </xf>
    <xf numFmtId="0" fontId="3" fillId="4" borderId="8" xfId="1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6" fillId="0" borderId="36" xfId="0" applyFont="1" applyBorder="1" applyAlignment="1">
      <alignment horizontal="left" vertical="top" wrapText="1"/>
    </xf>
    <xf numFmtId="0" fontId="0" fillId="0" borderId="0" xfId="0" applyFill="1"/>
    <xf numFmtId="9" fontId="3" fillId="4" borderId="7" xfId="1" applyFont="1" applyFill="1" applyBorder="1" applyAlignment="1" applyProtection="1">
      <alignment horizontal="left" vertical="top" wrapText="1"/>
    </xf>
    <xf numFmtId="0" fontId="12" fillId="8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2" fontId="0" fillId="0" borderId="51" xfId="0" applyNumberFormat="1" applyBorder="1"/>
    <xf numFmtId="0" fontId="0" fillId="0" borderId="65" xfId="0" applyBorder="1" applyAlignment="1"/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0" fillId="0" borderId="23" xfId="0" applyBorder="1"/>
    <xf numFmtId="0" fontId="2" fillId="2" borderId="28" xfId="0" applyFont="1" applyFill="1" applyBorder="1" applyAlignment="1">
      <alignment horizontal="right" vertical="top" wrapText="1"/>
    </xf>
    <xf numFmtId="0" fontId="2" fillId="2" borderId="23" xfId="0" applyFont="1" applyFill="1" applyBorder="1" applyAlignment="1">
      <alignment horizontal="right" vertical="top" wrapText="1"/>
    </xf>
    <xf numFmtId="0" fontId="2" fillId="2" borderId="34" xfId="1" applyNumberFormat="1" applyFont="1" applyFill="1" applyBorder="1" applyAlignment="1" applyProtection="1">
      <alignment horizontal="right" vertical="top" wrapText="1"/>
    </xf>
    <xf numFmtId="0" fontId="9" fillId="0" borderId="34" xfId="0" applyFont="1" applyBorder="1"/>
    <xf numFmtId="0" fontId="8" fillId="2" borderId="28" xfId="0" applyFont="1" applyFill="1" applyBorder="1" applyAlignment="1">
      <alignment horizontal="right" vertical="top" wrapText="1"/>
    </xf>
    <xf numFmtId="0" fontId="2" fillId="2" borderId="34" xfId="0" applyFont="1" applyFill="1" applyBorder="1" applyAlignment="1">
      <alignment horizontal="right" vertical="top" wrapText="1"/>
    </xf>
    <xf numFmtId="0" fontId="8" fillId="2" borderId="34" xfId="0" applyFont="1" applyFill="1" applyBorder="1" applyAlignment="1">
      <alignment horizontal="right" vertical="top" wrapText="1"/>
    </xf>
    <xf numFmtId="0" fontId="2" fillId="2" borderId="23" xfId="1" applyNumberFormat="1" applyFont="1" applyFill="1" applyBorder="1" applyAlignment="1" applyProtection="1">
      <alignment horizontal="right" vertical="top" wrapText="1"/>
    </xf>
    <xf numFmtId="0" fontId="2" fillId="2" borderId="28" xfId="0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right" vertical="top" wrapText="1"/>
    </xf>
    <xf numFmtId="0" fontId="2" fillId="2" borderId="34" xfId="0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horizontal="right" vertical="top" wrapText="1"/>
    </xf>
    <xf numFmtId="0" fontId="3" fillId="6" borderId="48" xfId="0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 applyProtection="1">
      <alignment horizontal="right" vertical="top" wrapText="1"/>
    </xf>
    <xf numFmtId="0" fontId="2" fillId="2" borderId="23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3" fillId="7" borderId="58" xfId="0" applyFont="1" applyFill="1" applyBorder="1" applyAlignment="1" applyProtection="1">
      <alignment horizontal="right" vertical="top" wrapText="1"/>
    </xf>
    <xf numFmtId="0" fontId="3" fillId="7" borderId="7" xfId="0" applyFont="1" applyFill="1" applyBorder="1" applyAlignment="1" applyProtection="1">
      <alignment horizontal="right" vertical="top" wrapText="1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7" fillId="2" borderId="33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7" fillId="5" borderId="22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Protection="1"/>
    <xf numFmtId="0" fontId="0" fillId="0" borderId="7" xfId="0" applyNumberFormat="1" applyBorder="1" applyProtection="1"/>
    <xf numFmtId="1" fontId="0" fillId="0" borderId="7" xfId="0" applyNumberFormat="1" applyBorder="1" applyProtection="1"/>
    <xf numFmtId="0" fontId="0" fillId="0" borderId="0" xfId="0" applyProtection="1"/>
    <xf numFmtId="9" fontId="3" fillId="9" borderId="7" xfId="1" applyFont="1" applyFill="1" applyBorder="1" applyAlignment="1" applyProtection="1">
      <alignment horizontal="left" vertical="top" wrapText="1"/>
    </xf>
    <xf numFmtId="0" fontId="12" fillId="9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right" vertical="top" wrapText="1"/>
    </xf>
    <xf numFmtId="0" fontId="3" fillId="7" borderId="10" xfId="0" applyFont="1" applyFill="1" applyBorder="1" applyAlignment="1" applyProtection="1">
      <alignment horizontal="right" vertical="top" wrapText="1"/>
    </xf>
    <xf numFmtId="0" fontId="3" fillId="7" borderId="67" xfId="0" applyFont="1" applyFill="1" applyBorder="1" applyAlignment="1" applyProtection="1">
      <alignment horizontal="right" vertical="top" wrapText="1"/>
    </xf>
    <xf numFmtId="0" fontId="3" fillId="6" borderId="48" xfId="1" applyNumberFormat="1" applyFont="1" applyFill="1" applyBorder="1" applyAlignment="1" applyProtection="1">
      <alignment horizontal="right" vertical="top" wrapText="1"/>
    </xf>
    <xf numFmtId="0" fontId="3" fillId="7" borderId="48" xfId="1" applyNumberFormat="1" applyFont="1" applyFill="1" applyBorder="1" applyAlignment="1" applyProtection="1">
      <alignment horizontal="right" vertical="top" wrapText="1"/>
    </xf>
    <xf numFmtId="0" fontId="3" fillId="7" borderId="66" xfId="1" applyNumberFormat="1" applyFont="1" applyFill="1" applyBorder="1" applyAlignment="1" applyProtection="1">
      <alignment horizontal="right" vertical="top" wrapText="1"/>
    </xf>
    <xf numFmtId="0" fontId="3" fillId="7" borderId="10" xfId="0" applyFont="1" applyFill="1" applyBorder="1" applyAlignment="1">
      <alignment horizontal="right" vertical="top" wrapText="1"/>
    </xf>
    <xf numFmtId="0" fontId="3" fillId="7" borderId="67" xfId="0" applyFont="1" applyFill="1" applyBorder="1" applyAlignment="1">
      <alignment horizontal="right" vertical="top" wrapText="1"/>
    </xf>
    <xf numFmtId="0" fontId="3" fillId="6" borderId="68" xfId="1" applyNumberFormat="1" applyFont="1" applyFill="1" applyBorder="1" applyAlignment="1" applyProtection="1">
      <alignment horizontal="right" vertical="top" wrapText="1"/>
    </xf>
    <xf numFmtId="0" fontId="3" fillId="6" borderId="7" xfId="0" applyFont="1" applyFill="1" applyBorder="1" applyAlignment="1">
      <alignment horizontal="right" vertical="top" wrapText="1"/>
    </xf>
    <xf numFmtId="0" fontId="3" fillId="6" borderId="7" xfId="0" applyFont="1" applyFill="1" applyBorder="1" applyAlignment="1" applyProtection="1">
      <alignment horizontal="right" vertical="top" wrapText="1"/>
    </xf>
    <xf numFmtId="0" fontId="2" fillId="2" borderId="59" xfId="0" applyNumberFormat="1" applyFont="1" applyFill="1" applyBorder="1" applyAlignment="1" applyProtection="1">
      <alignment horizontal="left" vertical="top" wrapText="1"/>
      <protection locked="0"/>
    </xf>
    <xf numFmtId="0" fontId="2" fillId="2" borderId="60" xfId="0" applyNumberFormat="1" applyFont="1" applyFill="1" applyBorder="1" applyAlignment="1" applyProtection="1">
      <alignment horizontal="left" vertical="top" wrapText="1"/>
      <protection locked="0"/>
    </xf>
    <xf numFmtId="0" fontId="2" fillId="2" borderId="21" xfId="0" applyNumberFormat="1" applyFont="1" applyFill="1" applyBorder="1" applyAlignment="1" applyProtection="1">
      <alignment horizontal="left" vertical="top" wrapText="1"/>
      <protection locked="0"/>
    </xf>
    <xf numFmtId="0" fontId="2" fillId="2" borderId="20" xfId="0" applyNumberFormat="1" applyFont="1" applyFill="1" applyBorder="1" applyAlignment="1" applyProtection="1">
      <alignment horizontal="left" vertical="top" wrapText="1"/>
      <protection locked="0"/>
    </xf>
    <xf numFmtId="0" fontId="2" fillId="2" borderId="35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NumberFormat="1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9" fontId="2" fillId="2" borderId="39" xfId="1" applyFont="1" applyFill="1" applyBorder="1" applyAlignment="1" applyProtection="1">
      <alignment horizontal="center" vertical="top" wrapText="1"/>
    </xf>
    <xf numFmtId="9" fontId="2" fillId="2" borderId="53" xfId="1" applyFont="1" applyFill="1" applyBorder="1" applyAlignment="1" applyProtection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9" fontId="3" fillId="7" borderId="8" xfId="1" applyFont="1" applyFill="1" applyBorder="1" applyAlignment="1" applyProtection="1">
      <alignment horizontal="left" vertical="top" wrapText="1"/>
    </xf>
    <xf numFmtId="9" fontId="3" fillId="7" borderId="10" xfId="1" applyFont="1" applyFill="1" applyBorder="1" applyAlignment="1" applyProtection="1">
      <alignment horizontal="left" vertical="top" wrapText="1"/>
    </xf>
    <xf numFmtId="9" fontId="2" fillId="0" borderId="37" xfId="1" applyFont="1" applyFill="1" applyBorder="1" applyAlignment="1" applyProtection="1">
      <alignment horizontal="left" vertical="top" wrapText="1"/>
    </xf>
    <xf numFmtId="9" fontId="2" fillId="0" borderId="38" xfId="1" applyFont="1" applyFill="1" applyBorder="1" applyAlignment="1" applyProtection="1">
      <alignment horizontal="left" vertical="top" wrapText="1"/>
    </xf>
    <xf numFmtId="9" fontId="5" fillId="2" borderId="23" xfId="1" applyFont="1" applyFill="1" applyBorder="1" applyAlignment="1" applyProtection="1">
      <alignment horizontal="left" vertical="top" wrapText="1"/>
    </xf>
    <xf numFmtId="9" fontId="5" fillId="2" borderId="34" xfId="1" applyFont="1" applyFill="1" applyBorder="1" applyAlignment="1" applyProtection="1">
      <alignment horizontal="left" vertical="top" wrapText="1"/>
    </xf>
    <xf numFmtId="9" fontId="2" fillId="0" borderId="39" xfId="1" applyFont="1" applyFill="1" applyBorder="1" applyAlignment="1" applyProtection="1">
      <alignment vertical="top" wrapText="1"/>
    </xf>
    <xf numFmtId="9" fontId="2" fillId="0" borderId="32" xfId="1" applyFont="1" applyFill="1" applyBorder="1" applyAlignment="1" applyProtection="1">
      <alignment vertical="top" wrapText="1"/>
    </xf>
    <xf numFmtId="9" fontId="2" fillId="2" borderId="39" xfId="1" applyFont="1" applyFill="1" applyBorder="1" applyAlignment="1" applyProtection="1">
      <alignment horizontal="left" vertical="top" wrapText="1"/>
    </xf>
    <xf numFmtId="9" fontId="2" fillId="2" borderId="32" xfId="1" applyFont="1" applyFill="1" applyBorder="1" applyAlignment="1" applyProtection="1">
      <alignment horizontal="left" vertical="top" wrapText="1"/>
    </xf>
    <xf numFmtId="9" fontId="3" fillId="0" borderId="24" xfId="1" applyFont="1" applyFill="1" applyBorder="1" applyAlignment="1" applyProtection="1">
      <alignment horizontal="left" vertical="top" wrapText="1"/>
      <protection locked="0"/>
    </xf>
    <xf numFmtId="9" fontId="3" fillId="0" borderId="25" xfId="1" applyFont="1" applyFill="1" applyBorder="1" applyAlignment="1" applyProtection="1">
      <alignment horizontal="left" vertical="top" wrapText="1"/>
      <protection locked="0"/>
    </xf>
    <xf numFmtId="9" fontId="3" fillId="0" borderId="26" xfId="1" applyFont="1" applyFill="1" applyBorder="1" applyAlignment="1" applyProtection="1">
      <alignment horizontal="left" vertical="top" wrapText="1"/>
      <protection locked="0"/>
    </xf>
    <xf numFmtId="9" fontId="3" fillId="0" borderId="54" xfId="1" applyFont="1" applyFill="1" applyBorder="1" applyAlignment="1" applyProtection="1">
      <alignment horizontal="left" vertical="top" wrapText="1"/>
      <protection locked="0"/>
    </xf>
    <xf numFmtId="9" fontId="3" fillId="0" borderId="64" xfId="1" applyFont="1" applyFill="1" applyBorder="1" applyAlignment="1" applyProtection="1">
      <alignment horizontal="left" vertical="top" wrapText="1"/>
      <protection locked="0"/>
    </xf>
    <xf numFmtId="9" fontId="3" fillId="0" borderId="35" xfId="1" applyFont="1" applyFill="1" applyBorder="1" applyAlignment="1" applyProtection="1">
      <alignment horizontal="left" vertical="top" wrapText="1"/>
      <protection locked="0"/>
    </xf>
    <xf numFmtId="0" fontId="5" fillId="2" borderId="2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8" xfId="1" applyNumberFormat="1" applyFont="1" applyFill="1" applyBorder="1" applyAlignment="1" applyProtection="1">
      <alignment horizontal="center" vertical="top" wrapText="1"/>
    </xf>
    <xf numFmtId="0" fontId="3" fillId="4" borderId="9" xfId="1" applyNumberFormat="1" applyFont="1" applyFill="1" applyBorder="1" applyAlignment="1" applyProtection="1">
      <alignment horizontal="center" vertical="top" wrapText="1"/>
    </xf>
    <xf numFmtId="0" fontId="3" fillId="4" borderId="10" xfId="1" applyNumberFormat="1" applyFont="1" applyFill="1" applyBorder="1" applyAlignment="1" applyProtection="1">
      <alignment horizontal="center" vertical="top" wrapText="1"/>
    </xf>
    <xf numFmtId="14" fontId="2" fillId="2" borderId="59" xfId="0" applyNumberFormat="1" applyFont="1" applyFill="1" applyBorder="1" applyAlignment="1" applyProtection="1">
      <alignment horizontal="left" vertical="top" wrapText="1"/>
      <protection locked="0"/>
    </xf>
    <xf numFmtId="14" fontId="2" fillId="2" borderId="60" xfId="0" applyNumberFormat="1" applyFont="1" applyFill="1" applyBorder="1" applyAlignment="1" applyProtection="1">
      <alignment horizontal="left" vertical="top" wrapText="1"/>
      <protection locked="0"/>
    </xf>
    <xf numFmtId="14" fontId="2" fillId="2" borderId="35" xfId="0" applyNumberFormat="1" applyFont="1" applyFill="1" applyBorder="1" applyAlignment="1" applyProtection="1">
      <alignment horizontal="left" vertical="top" wrapText="1"/>
      <protection locked="0"/>
    </xf>
    <xf numFmtId="9" fontId="3" fillId="4" borderId="23" xfId="1" applyFont="1" applyFill="1" applyBorder="1" applyAlignment="1" applyProtection="1">
      <alignment horizontal="left" vertical="top" wrapText="1"/>
    </xf>
    <xf numFmtId="9" fontId="3" fillId="4" borderId="28" xfId="1" applyFont="1" applyFill="1" applyBorder="1" applyAlignment="1" applyProtection="1">
      <alignment horizontal="left" vertical="top" wrapText="1"/>
    </xf>
    <xf numFmtId="9" fontId="5" fillId="2" borderId="28" xfId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left" vertical="top"/>
    </xf>
    <xf numFmtId="9" fontId="2" fillId="7" borderId="8" xfId="1" applyFont="1" applyFill="1" applyBorder="1" applyAlignment="1" applyProtection="1">
      <alignment horizontal="right" vertical="center" wrapText="1"/>
    </xf>
    <xf numFmtId="9" fontId="2" fillId="7" borderId="9" xfId="1" applyFont="1" applyFill="1" applyBorder="1" applyAlignment="1" applyProtection="1">
      <alignment horizontal="right" vertical="center" wrapText="1"/>
    </xf>
    <xf numFmtId="9" fontId="2" fillId="7" borderId="10" xfId="1" applyFont="1" applyFill="1" applyBorder="1" applyAlignment="1" applyProtection="1">
      <alignment horizontal="right" vertical="center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9" fontId="3" fillId="4" borderId="24" xfId="1" applyFont="1" applyFill="1" applyBorder="1" applyAlignment="1" applyProtection="1">
      <alignment horizontal="center" vertical="top" wrapText="1"/>
    </xf>
    <xf numFmtId="9" fontId="3" fillId="4" borderId="25" xfId="1" applyFont="1" applyFill="1" applyBorder="1" applyAlignment="1" applyProtection="1">
      <alignment horizontal="center" vertical="top" wrapText="1"/>
    </xf>
    <xf numFmtId="9" fontId="3" fillId="4" borderId="26" xfId="1" applyFont="1" applyFill="1" applyBorder="1" applyAlignment="1" applyProtection="1">
      <alignment horizontal="center" vertical="top" wrapText="1"/>
    </xf>
    <xf numFmtId="9" fontId="5" fillId="2" borderId="34" xfId="1" applyFont="1" applyFill="1" applyBorder="1" applyAlignment="1" applyProtection="1">
      <alignment horizontal="center" vertical="top" wrapText="1"/>
    </xf>
    <xf numFmtId="9" fontId="5" fillId="2" borderId="28" xfId="1" applyFont="1" applyFill="1" applyBorder="1" applyAlignment="1" applyProtection="1">
      <alignment horizontal="center" vertical="top" wrapText="1"/>
    </xf>
    <xf numFmtId="0" fontId="0" fillId="0" borderId="3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 wrapText="1"/>
    </xf>
    <xf numFmtId="9" fontId="3" fillId="0" borderId="19" xfId="1" applyFont="1" applyFill="1" applyBorder="1" applyAlignment="1" applyProtection="1">
      <alignment horizontal="left" vertical="top" wrapText="1"/>
      <protection locked="0"/>
    </xf>
    <xf numFmtId="9" fontId="3" fillId="0" borderId="57" xfId="1" applyFont="1" applyFill="1" applyBorder="1" applyAlignment="1" applyProtection="1">
      <alignment horizontal="left" vertical="top" wrapText="1"/>
      <protection locked="0"/>
    </xf>
    <xf numFmtId="9" fontId="3" fillId="0" borderId="22" xfId="1" applyFont="1" applyFill="1" applyBorder="1" applyAlignment="1" applyProtection="1">
      <alignment horizontal="left" vertical="top" wrapText="1"/>
      <protection locked="0"/>
    </xf>
    <xf numFmtId="9" fontId="3" fillId="3" borderId="27" xfId="1" applyFont="1" applyFill="1" applyBorder="1" applyAlignment="1" applyProtection="1">
      <alignment horizontal="left" vertical="top"/>
      <protection locked="0"/>
    </xf>
    <xf numFmtId="9" fontId="3" fillId="3" borderId="36" xfId="1" applyFont="1" applyFill="1" applyBorder="1" applyAlignment="1" applyProtection="1">
      <alignment horizontal="left" vertical="top"/>
      <protection locked="0"/>
    </xf>
    <xf numFmtId="9" fontId="3" fillId="3" borderId="46" xfId="1" applyFont="1" applyFill="1" applyBorder="1" applyAlignment="1" applyProtection="1">
      <alignment horizontal="left" vertical="top"/>
      <protection locked="0"/>
    </xf>
    <xf numFmtId="9" fontId="3" fillId="2" borderId="2" xfId="1" applyFont="1" applyFill="1" applyBorder="1" applyAlignment="1" applyProtection="1">
      <alignment horizontal="left" vertical="top" wrapText="1"/>
      <protection locked="0"/>
    </xf>
    <xf numFmtId="9" fontId="3" fillId="2" borderId="3" xfId="1" applyFont="1" applyFill="1" applyBorder="1" applyAlignment="1" applyProtection="1">
      <alignment horizontal="left" vertical="top" wrapText="1"/>
      <protection locked="0"/>
    </xf>
    <xf numFmtId="9" fontId="3" fillId="2" borderId="4" xfId="1" applyFont="1" applyFill="1" applyBorder="1" applyAlignment="1" applyProtection="1">
      <alignment horizontal="left" vertical="top" wrapText="1"/>
      <protection locked="0"/>
    </xf>
    <xf numFmtId="9" fontId="3" fillId="2" borderId="5" xfId="1" applyFont="1" applyFill="1" applyBorder="1" applyAlignment="1" applyProtection="1">
      <alignment horizontal="left" vertical="top" wrapText="1"/>
      <protection locked="0"/>
    </xf>
    <xf numFmtId="9" fontId="3" fillId="2" borderId="0" xfId="1" applyFont="1" applyFill="1" applyBorder="1" applyAlignment="1" applyProtection="1">
      <alignment horizontal="left" vertical="top" wrapText="1"/>
      <protection locked="0"/>
    </xf>
    <xf numFmtId="9" fontId="3" fillId="2" borderId="6" xfId="1" applyFont="1" applyFill="1" applyBorder="1" applyAlignment="1" applyProtection="1">
      <alignment horizontal="left" vertical="top" wrapText="1"/>
      <protection locked="0"/>
    </xf>
    <xf numFmtId="9" fontId="3" fillId="2" borderId="11" xfId="1" applyFont="1" applyFill="1" applyBorder="1" applyAlignment="1" applyProtection="1">
      <alignment horizontal="left" vertical="top" wrapText="1"/>
      <protection locked="0"/>
    </xf>
    <xf numFmtId="9" fontId="3" fillId="2" borderId="1" xfId="1" applyFont="1" applyFill="1" applyBorder="1" applyAlignment="1" applyProtection="1">
      <alignment horizontal="left" vertical="top" wrapText="1"/>
      <protection locked="0"/>
    </xf>
    <xf numFmtId="9" fontId="3" fillId="2" borderId="12" xfId="1" applyFont="1" applyFill="1" applyBorder="1" applyAlignment="1" applyProtection="1">
      <alignment horizontal="left" vertical="top" wrapText="1"/>
      <protection locked="0"/>
    </xf>
    <xf numFmtId="9" fontId="3" fillId="7" borderId="9" xfId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14" fontId="2" fillId="2" borderId="17" xfId="0" applyNumberFormat="1" applyFont="1" applyFill="1" applyBorder="1" applyAlignment="1" applyProtection="1">
      <alignment horizontal="left" vertical="top" wrapText="1"/>
      <protection locked="0"/>
    </xf>
    <xf numFmtId="14" fontId="2" fillId="2" borderId="18" xfId="0" applyNumberFormat="1" applyFont="1" applyFill="1" applyBorder="1" applyAlignment="1" applyProtection="1">
      <alignment horizontal="left" vertical="top" wrapText="1"/>
      <protection locked="0"/>
    </xf>
    <xf numFmtId="0" fontId="3" fillId="2" borderId="54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9" fontId="3" fillId="2" borderId="16" xfId="1" applyFont="1" applyFill="1" applyBorder="1" applyAlignment="1" applyProtection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2" borderId="24" xfId="0" applyNumberFormat="1" applyFont="1" applyFill="1" applyBorder="1" applyAlignment="1" applyProtection="1">
      <alignment horizontal="left" vertical="top"/>
      <protection locked="0"/>
    </xf>
    <xf numFmtId="0" fontId="2" fillId="2" borderId="25" xfId="0" applyNumberFormat="1" applyFont="1" applyFill="1" applyBorder="1" applyAlignment="1" applyProtection="1">
      <alignment horizontal="left" vertical="top"/>
      <protection locked="0"/>
    </xf>
    <xf numFmtId="0" fontId="2" fillId="2" borderId="26" xfId="0" applyNumberFormat="1" applyFont="1" applyFill="1" applyBorder="1" applyAlignment="1" applyProtection="1">
      <alignment horizontal="left" vertical="top"/>
      <protection locked="0"/>
    </xf>
    <xf numFmtId="0" fontId="2" fillId="2" borderId="54" xfId="0" applyNumberFormat="1" applyFont="1" applyFill="1" applyBorder="1" applyAlignment="1" applyProtection="1">
      <alignment horizontal="left" vertical="top"/>
      <protection locked="0"/>
    </xf>
    <xf numFmtId="0" fontId="2" fillId="2" borderId="64" xfId="0" applyNumberFormat="1" applyFont="1" applyFill="1" applyBorder="1" applyAlignment="1" applyProtection="1">
      <alignment horizontal="left" vertical="top"/>
      <protection locked="0"/>
    </xf>
    <xf numFmtId="0" fontId="2" fillId="2" borderId="35" xfId="0" applyNumberFormat="1" applyFont="1" applyFill="1" applyBorder="1" applyAlignment="1" applyProtection="1">
      <alignment horizontal="left" vertical="top"/>
      <protection locked="0"/>
    </xf>
    <xf numFmtId="14" fontId="2" fillId="2" borderId="54" xfId="0" applyNumberFormat="1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57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0" fillId="0" borderId="65" xfId="0" applyBorder="1" applyAlignment="1">
      <alignment horizontal="left"/>
    </xf>
    <xf numFmtId="0" fontId="0" fillId="0" borderId="25" xfId="0" applyBorder="1" applyAlignment="1">
      <alignment horizontal="left"/>
    </xf>
    <xf numFmtId="0" fontId="11" fillId="7" borderId="8" xfId="0" applyFont="1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0" xfId="0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5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</dxfs>
  <tableStyles count="0" defaultTableStyle="TableStyleMedium2" defaultPivotStyle="PivotStyleLight16"/>
  <colors>
    <mruColors>
      <color rgb="FF6A9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2956035</xdr:colOff>
      <xdr:row>1</xdr:row>
      <xdr:rowOff>127253</xdr:rowOff>
    </xdr:from>
    <xdr:to>
      <xdr:col>12</xdr:col>
      <xdr:colOff>5202621</xdr:colOff>
      <xdr:row>5</xdr:row>
      <xdr:rowOff>33048</xdr:rowOff>
    </xdr:to>
    <xdr:pic>
      <xdr:nvPicPr>
        <xdr:cNvPr id="5" name="Afbeelding 4" descr="Peridos">
          <a:extLst>
            <a:ext uri="{FF2B5EF4-FFF2-40B4-BE49-F238E27FC236}">
              <a16:creationId xmlns:a16="http://schemas.microsoft.com/office/drawing/2014/main" id="{4E526C4F-3DDF-47E9-A735-5F71C4058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1018" y="317753"/>
          <a:ext cx="2246586" cy="726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D1248"/>
  <sheetViews>
    <sheetView tabSelected="1" topLeftCell="A28" zoomScaleNormal="100" workbookViewId="0">
      <selection activeCell="J37" sqref="J37"/>
    </sheetView>
  </sheetViews>
  <sheetFormatPr defaultColWidth="9" defaultRowHeight="15" customHeight="1" x14ac:dyDescent="0.25"/>
  <cols>
    <col min="1" max="1" width="5" style="1" customWidth="1"/>
    <col min="2" max="2" width="4" style="1" customWidth="1"/>
    <col min="3" max="3" width="33" style="103" customWidth="1"/>
    <col min="4" max="4" width="12.28515625" style="1" customWidth="1"/>
    <col min="5" max="8" width="6.7109375" style="1" customWidth="1"/>
    <col min="9" max="9" width="8" style="3" customWidth="1"/>
    <col min="10" max="12" width="6.7109375" style="1" customWidth="1"/>
    <col min="13" max="13" width="86" style="5" customWidth="1"/>
    <col min="14" max="16384" width="9" style="1"/>
  </cols>
  <sheetData>
    <row r="1" spans="3:13" ht="15" customHeight="1" x14ac:dyDescent="0.25">
      <c r="C1" s="1"/>
      <c r="M1" s="1"/>
    </row>
    <row r="2" spans="3:13" ht="15" customHeight="1" x14ac:dyDescent="0.25">
      <c r="C2" s="1"/>
      <c r="M2" s="1"/>
    </row>
    <row r="3" spans="3:13" ht="20.100000000000001" customHeight="1" x14ac:dyDescent="0.25">
      <c r="C3" s="267" t="s">
        <v>218</v>
      </c>
      <c r="D3" s="267"/>
      <c r="E3" s="267"/>
      <c r="F3" s="267"/>
      <c r="G3" s="267"/>
      <c r="H3" s="267"/>
      <c r="I3" s="267"/>
      <c r="J3" s="267"/>
      <c r="K3" s="267"/>
      <c r="L3" s="267"/>
      <c r="M3" s="1"/>
    </row>
    <row r="4" spans="3:13" ht="15" customHeight="1" x14ac:dyDescent="0.25">
      <c r="C4" s="1"/>
      <c r="M4" s="1"/>
    </row>
    <row r="5" spans="3:13" ht="15" customHeight="1" x14ac:dyDescent="0.25">
      <c r="C5" s="1"/>
      <c r="M5" s="1"/>
    </row>
    <row r="6" spans="3:13" ht="15" customHeight="1" thickBot="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3:13" ht="15" customHeight="1" x14ac:dyDescent="0.25">
      <c r="C7" s="114" t="s">
        <v>0</v>
      </c>
      <c r="D7" s="314"/>
      <c r="E7" s="315"/>
      <c r="F7" s="315"/>
      <c r="G7" s="315"/>
      <c r="H7" s="315"/>
      <c r="I7" s="315"/>
      <c r="J7" s="315"/>
      <c r="K7" s="315"/>
      <c r="L7" s="315"/>
      <c r="M7" s="316"/>
    </row>
    <row r="8" spans="3:13" ht="15" customHeight="1" x14ac:dyDescent="0.25">
      <c r="C8" s="115" t="s">
        <v>1</v>
      </c>
      <c r="D8" s="317"/>
      <c r="E8" s="318"/>
      <c r="F8" s="318"/>
      <c r="G8" s="318"/>
      <c r="H8" s="318"/>
      <c r="I8" s="318"/>
      <c r="J8" s="318"/>
      <c r="K8" s="318"/>
      <c r="L8" s="318"/>
      <c r="M8" s="319"/>
    </row>
    <row r="9" spans="3:13" ht="15" customHeight="1" x14ac:dyDescent="0.25">
      <c r="C9" s="115" t="s">
        <v>2</v>
      </c>
      <c r="D9" s="317"/>
      <c r="E9" s="318"/>
      <c r="F9" s="318"/>
      <c r="G9" s="318"/>
      <c r="H9" s="318"/>
      <c r="I9" s="318"/>
      <c r="J9" s="318"/>
      <c r="K9" s="318"/>
      <c r="L9" s="318"/>
      <c r="M9" s="319"/>
    </row>
    <row r="10" spans="3:13" ht="15" customHeight="1" x14ac:dyDescent="0.25">
      <c r="C10" s="6" t="s">
        <v>3</v>
      </c>
      <c r="D10" s="320"/>
      <c r="E10" s="318"/>
      <c r="F10" s="318"/>
      <c r="G10" s="318"/>
      <c r="H10" s="318"/>
      <c r="I10" s="318"/>
      <c r="J10" s="318"/>
      <c r="K10" s="318"/>
      <c r="L10" s="318"/>
      <c r="M10" s="319"/>
    </row>
    <row r="11" spans="3:13" ht="15.75" customHeight="1" thickBot="1" x14ac:dyDescent="0.3">
      <c r="C11" s="6" t="s">
        <v>94</v>
      </c>
      <c r="D11" s="324"/>
      <c r="E11" s="325"/>
      <c r="F11" s="325"/>
      <c r="G11" s="325"/>
      <c r="H11" s="325"/>
      <c r="I11" s="325"/>
      <c r="J11" s="325"/>
      <c r="K11" s="325"/>
      <c r="L11" s="325"/>
      <c r="M11" s="326"/>
    </row>
    <row r="12" spans="3:13" ht="21" customHeight="1" thickBot="1" x14ac:dyDescent="0.3">
      <c r="C12" s="118" t="s">
        <v>4</v>
      </c>
      <c r="D12" s="235">
        <f>H185</f>
        <v>0</v>
      </c>
      <c r="E12" s="282"/>
      <c r="F12" s="282"/>
      <c r="G12" s="282"/>
      <c r="H12" s="282"/>
      <c r="I12" s="282"/>
      <c r="J12" s="282"/>
      <c r="K12" s="282"/>
      <c r="L12" s="282"/>
      <c r="M12" s="283"/>
    </row>
    <row r="13" spans="3:13" ht="24" customHeight="1" thickBot="1" x14ac:dyDescent="0.3">
      <c r="C13" s="118" t="s">
        <v>5</v>
      </c>
      <c r="D13" s="235" t="str">
        <f>IF(H185&lt;124,"Onvoldoende","Voldoende")</f>
        <v>Onvoldoende</v>
      </c>
      <c r="E13" s="282"/>
      <c r="F13" s="282"/>
      <c r="G13" s="282"/>
      <c r="H13" s="282"/>
      <c r="I13" s="282"/>
      <c r="J13" s="282"/>
      <c r="K13" s="282"/>
      <c r="L13" s="282"/>
      <c r="M13" s="283"/>
    </row>
    <row r="14" spans="3:13" s="107" customFormat="1" ht="15" customHeight="1" x14ac:dyDescent="0.25">
      <c r="C14" s="321"/>
      <c r="D14" s="322"/>
      <c r="E14" s="322"/>
      <c r="F14" s="322"/>
      <c r="G14" s="322"/>
      <c r="H14" s="322"/>
      <c r="I14" s="322"/>
      <c r="J14" s="322"/>
      <c r="K14" s="322"/>
      <c r="L14" s="322"/>
      <c r="M14" s="323"/>
    </row>
    <row r="15" spans="3:13" ht="15" customHeight="1" x14ac:dyDescent="0.25">
      <c r="C15" s="306" t="s">
        <v>219</v>
      </c>
      <c r="D15" s="303"/>
      <c r="E15" s="303" t="s">
        <v>131</v>
      </c>
      <c r="F15" s="304"/>
      <c r="G15" s="304"/>
      <c r="H15" s="303" t="s">
        <v>132</v>
      </c>
      <c r="I15" s="304"/>
      <c r="J15" s="304"/>
      <c r="K15" s="157"/>
      <c r="L15" s="157"/>
      <c r="M15" s="150"/>
    </row>
    <row r="16" spans="3:13" ht="15" customHeight="1" x14ac:dyDescent="0.25">
      <c r="C16" s="115"/>
      <c r="D16" s="149"/>
      <c r="E16" s="304"/>
      <c r="F16" s="304"/>
      <c r="G16" s="304"/>
      <c r="H16" s="304"/>
      <c r="I16" s="304"/>
      <c r="J16" s="304"/>
      <c r="K16" s="149"/>
      <c r="L16" s="149"/>
      <c r="M16" s="150"/>
    </row>
    <row r="17" spans="3:13" s="107" customFormat="1" ht="15" customHeight="1" x14ac:dyDescent="0.25">
      <c r="C17" s="115"/>
      <c r="D17" s="149"/>
      <c r="E17" s="304"/>
      <c r="F17" s="304"/>
      <c r="G17" s="304"/>
      <c r="H17" s="304"/>
      <c r="I17" s="304"/>
      <c r="J17" s="304"/>
      <c r="K17" s="149"/>
      <c r="L17" s="149"/>
      <c r="M17" s="150"/>
    </row>
    <row r="18" spans="3:13" s="107" customFormat="1" ht="15" customHeight="1" x14ac:dyDescent="0.25">
      <c r="C18" s="115"/>
      <c r="D18" s="149"/>
      <c r="E18" s="304"/>
      <c r="F18" s="304"/>
      <c r="G18" s="304"/>
      <c r="H18" s="304"/>
      <c r="I18" s="304"/>
      <c r="J18" s="304"/>
      <c r="K18" s="149"/>
      <c r="L18" s="149"/>
      <c r="M18" s="150"/>
    </row>
    <row r="19" spans="3:13" s="107" customFormat="1" ht="15" customHeight="1" x14ac:dyDescent="0.25">
      <c r="C19" s="203" t="s">
        <v>133</v>
      </c>
      <c r="D19" s="149"/>
      <c r="E19" s="304"/>
      <c r="F19" s="304"/>
      <c r="G19" s="304"/>
      <c r="H19" s="304"/>
      <c r="I19" s="304"/>
      <c r="J19" s="304"/>
      <c r="K19" s="149"/>
      <c r="L19" s="149"/>
      <c r="M19" s="150"/>
    </row>
    <row r="20" spans="3:13" s="107" customFormat="1" ht="15" customHeight="1" x14ac:dyDescent="0.25">
      <c r="C20" s="203" t="s">
        <v>134</v>
      </c>
      <c r="D20" s="149"/>
      <c r="E20" s="304"/>
      <c r="F20" s="304"/>
      <c r="G20" s="304"/>
      <c r="H20" s="304"/>
      <c r="I20" s="304"/>
      <c r="J20" s="304"/>
      <c r="K20" s="149"/>
      <c r="L20" s="149"/>
      <c r="M20" s="150"/>
    </row>
    <row r="21" spans="3:13" ht="13.5" thickBot="1" x14ac:dyDescent="0.3">
      <c r="C21" s="134"/>
      <c r="D21" s="151"/>
      <c r="E21" s="305"/>
      <c r="F21" s="305"/>
      <c r="G21" s="305"/>
      <c r="H21" s="305"/>
      <c r="I21" s="305"/>
      <c r="J21" s="305"/>
      <c r="K21" s="151"/>
      <c r="L21" s="151"/>
      <c r="M21" s="152"/>
    </row>
    <row r="22" spans="3:13" ht="15" customHeight="1" thickBot="1" x14ac:dyDescent="0.3">
      <c r="C22" s="1"/>
      <c r="M22" s="7"/>
    </row>
    <row r="23" spans="3:13" ht="15" customHeight="1" x14ac:dyDescent="0.25">
      <c r="C23" s="284" t="s">
        <v>6</v>
      </c>
      <c r="D23" s="285"/>
      <c r="E23" s="286" t="s">
        <v>7</v>
      </c>
      <c r="F23" s="286"/>
      <c r="G23" s="286" t="s">
        <v>8</v>
      </c>
      <c r="H23" s="285"/>
      <c r="I23" s="286" t="s">
        <v>9</v>
      </c>
      <c r="J23" s="307"/>
      <c r="L23" s="107"/>
      <c r="M23" s="107"/>
    </row>
    <row r="24" spans="3:13" ht="15" customHeight="1" x14ac:dyDescent="0.25">
      <c r="C24" s="312" t="s">
        <v>10</v>
      </c>
      <c r="D24" s="313"/>
      <c r="E24" s="308"/>
      <c r="F24" s="308"/>
      <c r="G24" s="308"/>
      <c r="H24" s="308"/>
      <c r="I24" s="308"/>
      <c r="J24" s="309"/>
      <c r="L24" s="107"/>
      <c r="M24" s="1"/>
    </row>
    <row r="25" spans="3:13" s="107" customFormat="1" ht="15" customHeight="1" x14ac:dyDescent="0.25">
      <c r="C25" s="310" t="s">
        <v>100</v>
      </c>
      <c r="D25" s="311"/>
      <c r="E25" s="261"/>
      <c r="F25" s="262"/>
      <c r="G25" s="261"/>
      <c r="H25" s="262"/>
      <c r="I25" s="261"/>
      <c r="J25" s="263"/>
    </row>
    <row r="26" spans="3:13" s="107" customFormat="1" ht="15" customHeight="1" x14ac:dyDescent="0.25">
      <c r="C26" s="310" t="s">
        <v>11</v>
      </c>
      <c r="D26" s="311"/>
      <c r="E26" s="261"/>
      <c r="F26" s="262"/>
      <c r="G26" s="261"/>
      <c r="H26" s="262"/>
      <c r="I26" s="261"/>
      <c r="J26" s="263"/>
    </row>
    <row r="27" spans="3:13" s="107" customFormat="1" ht="15" customHeight="1" x14ac:dyDescent="0.25">
      <c r="C27" s="135" t="s">
        <v>101</v>
      </c>
      <c r="D27" s="136"/>
      <c r="E27" s="221"/>
      <c r="F27" s="222"/>
      <c r="G27" s="221"/>
      <c r="H27" s="222"/>
      <c r="I27" s="221"/>
      <c r="J27" s="225"/>
    </row>
    <row r="28" spans="3:13" s="107" customFormat="1" ht="15" customHeight="1" thickBot="1" x14ac:dyDescent="0.3">
      <c r="C28" s="160" t="s">
        <v>102</v>
      </c>
      <c r="D28" s="161"/>
      <c r="E28" s="223"/>
      <c r="F28" s="224"/>
      <c r="G28" s="223"/>
      <c r="H28" s="224"/>
      <c r="I28" s="223"/>
      <c r="J28" s="226"/>
    </row>
    <row r="29" spans="3:13" ht="15" customHeight="1" x14ac:dyDescent="0.25">
      <c r="C29" s="9"/>
      <c r="E29" s="10"/>
      <c r="F29" s="10"/>
      <c r="G29" s="10"/>
      <c r="H29" s="10"/>
      <c r="I29" s="10"/>
      <c r="M29" s="107"/>
    </row>
    <row r="30" spans="3:13" ht="15" customHeight="1" thickBot="1" x14ac:dyDescent="0.3">
      <c r="C30" s="9"/>
      <c r="E30" s="10"/>
      <c r="F30" s="10"/>
      <c r="G30" s="10"/>
      <c r="H30" s="10"/>
      <c r="I30" s="10"/>
      <c r="M30" s="8"/>
    </row>
    <row r="31" spans="3:13" ht="15" customHeight="1" x14ac:dyDescent="0.25">
      <c r="C31" s="264" t="s">
        <v>30</v>
      </c>
      <c r="D31" s="275"/>
      <c r="E31" s="276"/>
      <c r="F31" s="276"/>
      <c r="G31" s="276"/>
      <c r="H31" s="276"/>
      <c r="I31" s="276"/>
      <c r="J31" s="276"/>
      <c r="K31" s="276"/>
      <c r="L31" s="277"/>
      <c r="M31" s="51"/>
    </row>
    <row r="32" spans="3:13" ht="13.5" thickBot="1" x14ac:dyDescent="0.3">
      <c r="C32" s="265"/>
      <c r="D32" s="52" t="s">
        <v>4</v>
      </c>
      <c r="E32" s="53" t="s">
        <v>7</v>
      </c>
      <c r="F32" s="53" t="s">
        <v>8</v>
      </c>
      <c r="G32" s="53" t="s">
        <v>9</v>
      </c>
      <c r="H32" s="53" t="s">
        <v>13</v>
      </c>
      <c r="I32" s="55" t="s">
        <v>92</v>
      </c>
      <c r="J32" s="55" t="s">
        <v>7</v>
      </c>
      <c r="K32" s="53" t="s">
        <v>8</v>
      </c>
      <c r="L32" s="56" t="s">
        <v>9</v>
      </c>
      <c r="M32" s="57" t="s">
        <v>14</v>
      </c>
    </row>
    <row r="33" spans="2:13" ht="15" customHeight="1" thickBot="1" x14ac:dyDescent="0.3">
      <c r="B33" s="5"/>
      <c r="C33" s="38" t="s">
        <v>31</v>
      </c>
      <c r="D33" s="58"/>
      <c r="E33" s="59"/>
      <c r="F33" s="59"/>
      <c r="G33" s="59"/>
      <c r="H33" s="60"/>
      <c r="I33" s="59"/>
      <c r="J33" s="255"/>
      <c r="K33" s="256"/>
      <c r="L33" s="257"/>
      <c r="M33" s="50"/>
    </row>
    <row r="34" spans="2:13" ht="15" customHeight="1" x14ac:dyDescent="0.25">
      <c r="B34" s="5"/>
      <c r="C34" s="242" t="s">
        <v>32</v>
      </c>
      <c r="D34" s="40" t="s">
        <v>15</v>
      </c>
      <c r="E34" s="42"/>
      <c r="F34" s="12"/>
      <c r="G34" s="43"/>
      <c r="H34" s="164">
        <f>SUMIF(E34:G34,"&gt;0")</f>
        <v>0</v>
      </c>
      <c r="I34" s="108">
        <f>COUNTIF(E34:G34,"a")</f>
        <v>0</v>
      </c>
      <c r="J34" s="13"/>
      <c r="K34" s="14"/>
      <c r="L34" s="15"/>
      <c r="M34" s="16" t="s">
        <v>26</v>
      </c>
    </row>
    <row r="35" spans="2:13" ht="15" customHeight="1" thickBot="1" x14ac:dyDescent="0.3">
      <c r="B35" s="5"/>
      <c r="C35" s="243"/>
      <c r="D35" s="17"/>
      <c r="E35" s="49"/>
      <c r="F35" s="49"/>
      <c r="G35" s="49"/>
      <c r="H35" s="165"/>
      <c r="I35" s="108"/>
      <c r="J35" s="28"/>
      <c r="K35" s="29"/>
      <c r="L35" s="30"/>
      <c r="M35" s="35" t="s">
        <v>17</v>
      </c>
    </row>
    <row r="36" spans="2:13" ht="15" customHeight="1" x14ac:dyDescent="0.25">
      <c r="B36" s="5"/>
      <c r="C36" s="243"/>
      <c r="D36" s="40" t="s">
        <v>18</v>
      </c>
      <c r="E36" s="42"/>
      <c r="F36" s="43"/>
      <c r="G36" s="12"/>
      <c r="H36" s="166">
        <f>SUMIF(E36:G36,"&gt;0")</f>
        <v>0</v>
      </c>
      <c r="I36" s="31">
        <f>COUNTIF(E36:G36,"a")</f>
        <v>0</v>
      </c>
      <c r="J36" s="13"/>
      <c r="K36" s="14"/>
      <c r="L36" s="15"/>
      <c r="M36" s="26" t="s">
        <v>33</v>
      </c>
    </row>
    <row r="37" spans="2:13" ht="15" customHeight="1" x14ac:dyDescent="0.25">
      <c r="B37" s="5"/>
      <c r="C37" s="243"/>
      <c r="D37" s="61"/>
      <c r="E37" s="62">
        <f>IF(E36=0,1,0)</f>
        <v>1</v>
      </c>
      <c r="F37" s="62">
        <f>IF(F36=0,1,0)</f>
        <v>1</v>
      </c>
      <c r="G37" s="62">
        <f>IF(G36=0,1,0)</f>
        <v>1</v>
      </c>
      <c r="H37" s="167"/>
      <c r="I37" s="108"/>
      <c r="J37" s="18"/>
      <c r="K37" s="19"/>
      <c r="L37" s="20"/>
      <c r="M37" s="46" t="s">
        <v>34</v>
      </c>
    </row>
    <row r="38" spans="2:13" ht="15.75" customHeight="1" thickBot="1" x14ac:dyDescent="0.3">
      <c r="B38" s="5"/>
      <c r="C38" s="266"/>
      <c r="D38" s="27"/>
      <c r="E38" s="62">
        <f>IF(E36="a",1,0)</f>
        <v>0</v>
      </c>
      <c r="F38" s="62">
        <f>IF(F36="a",1,0)</f>
        <v>0</v>
      </c>
      <c r="G38" s="62">
        <f>IF(G36="a",1,0)</f>
        <v>0</v>
      </c>
      <c r="H38" s="171">
        <f>IF((E38+F38+G38)=3,1,0)</f>
        <v>0</v>
      </c>
      <c r="I38" s="108"/>
      <c r="J38" s="18"/>
      <c r="K38" s="19"/>
      <c r="L38" s="20"/>
      <c r="M38" s="185" t="s">
        <v>22</v>
      </c>
    </row>
    <row r="39" spans="2:13" ht="15" customHeight="1" thickBot="1" x14ac:dyDescent="0.3">
      <c r="B39" s="5"/>
      <c r="C39" s="63" t="s">
        <v>35</v>
      </c>
      <c r="D39" s="63"/>
      <c r="E39" s="64">
        <f>SUM(E34,E36)</f>
        <v>0</v>
      </c>
      <c r="F39" s="64">
        <f>SUM(F34,F36)</f>
        <v>0</v>
      </c>
      <c r="G39" s="218">
        <f>SUM(G34,G36)</f>
        <v>0</v>
      </c>
      <c r="H39" s="219">
        <f>SUM(E39:G39)</f>
        <v>0</v>
      </c>
      <c r="I39" s="65">
        <f>SUM(I34+I36)</f>
        <v>0</v>
      </c>
      <c r="J39" s="66"/>
      <c r="K39" s="67"/>
      <c r="L39" s="68"/>
      <c r="M39" s="68"/>
    </row>
    <row r="40" spans="2:13" ht="15" customHeight="1" thickBot="1" x14ac:dyDescent="0.3">
      <c r="B40" s="5"/>
      <c r="C40" s="38" t="s">
        <v>43</v>
      </c>
      <c r="D40" s="58"/>
      <c r="E40" s="59"/>
      <c r="F40" s="59"/>
      <c r="G40" s="59"/>
      <c r="H40" s="60"/>
      <c r="I40" s="59"/>
      <c r="J40" s="255"/>
      <c r="K40" s="256"/>
      <c r="L40" s="257"/>
      <c r="M40" s="50"/>
    </row>
    <row r="41" spans="2:13" ht="15" customHeight="1" x14ac:dyDescent="0.25">
      <c r="B41" s="5"/>
      <c r="C41" s="227" t="s">
        <v>44</v>
      </c>
      <c r="D41" s="40" t="s">
        <v>15</v>
      </c>
      <c r="E41" s="12"/>
      <c r="F41" s="12"/>
      <c r="G41" s="12"/>
      <c r="H41" s="166">
        <f>SUMIF(E41:G41,"&gt;0")</f>
        <v>0</v>
      </c>
      <c r="I41" s="31">
        <f>COUNTIF(E41:G41,"a")</f>
        <v>0</v>
      </c>
      <c r="J41" s="13"/>
      <c r="K41" s="14"/>
      <c r="L41" s="15"/>
      <c r="M41" s="69" t="s">
        <v>16</v>
      </c>
    </row>
    <row r="42" spans="2:13" ht="15" customHeight="1" thickBot="1" x14ac:dyDescent="0.3">
      <c r="B42" s="5"/>
      <c r="C42" s="228"/>
      <c r="D42" s="27"/>
      <c r="E42" s="49"/>
      <c r="F42" s="49"/>
      <c r="G42" s="49"/>
      <c r="H42" s="165"/>
      <c r="I42" s="108"/>
      <c r="J42" s="18"/>
      <c r="K42" s="19"/>
      <c r="L42" s="20"/>
      <c r="M42" s="70" t="s">
        <v>17</v>
      </c>
    </row>
    <row r="43" spans="2:13" ht="15" customHeight="1" x14ac:dyDescent="0.25">
      <c r="B43" s="5"/>
      <c r="C43" s="228"/>
      <c r="D43" s="40" t="s">
        <v>18</v>
      </c>
      <c r="E43" s="42"/>
      <c r="F43" s="43"/>
      <c r="G43" s="12"/>
      <c r="H43" s="166">
        <f>SUMIF(E43:G43,"&gt;0")</f>
        <v>0</v>
      </c>
      <c r="I43" s="31">
        <f>COUNTIF(E43:G43,"a")</f>
        <v>0</v>
      </c>
      <c r="J43" s="13"/>
      <c r="K43" s="14"/>
      <c r="L43" s="15"/>
      <c r="M43" s="71" t="s">
        <v>45</v>
      </c>
    </row>
    <row r="44" spans="2:13" ht="15" customHeight="1" x14ac:dyDescent="0.2">
      <c r="B44" s="5"/>
      <c r="C44" s="228"/>
      <c r="D44" s="61"/>
      <c r="E44" s="62">
        <f>IF(E43=0,1,0)</f>
        <v>1</v>
      </c>
      <c r="F44" s="62">
        <f>IF(F43=0,1,0)</f>
        <v>1</v>
      </c>
      <c r="G44" s="62">
        <f>IF(G43=0,1,0)</f>
        <v>1</v>
      </c>
      <c r="H44" s="168">
        <f>IF((E44+F44+G44)=3,1,0)</f>
        <v>1</v>
      </c>
      <c r="I44" s="108"/>
      <c r="J44" s="18"/>
      <c r="K44" s="19"/>
      <c r="L44" s="20"/>
      <c r="M44" s="72" t="s">
        <v>46</v>
      </c>
    </row>
    <row r="45" spans="2:13" ht="15" customHeight="1" thickBot="1" x14ac:dyDescent="0.3">
      <c r="B45" s="5"/>
      <c r="C45" s="76"/>
      <c r="D45" s="27"/>
      <c r="E45" s="62">
        <f>IF(E43="a",1,0)</f>
        <v>0</v>
      </c>
      <c r="F45" s="62">
        <f>IF(F43="a",1,0)</f>
        <v>0</v>
      </c>
      <c r="G45" s="62">
        <f>IF(G43="a",1,0)</f>
        <v>0</v>
      </c>
      <c r="H45" s="169">
        <f>IF((E45+F45+G45)=3,1,0)</f>
        <v>0</v>
      </c>
      <c r="I45" s="108"/>
      <c r="J45" s="18"/>
      <c r="K45" s="19"/>
      <c r="L45" s="20"/>
      <c r="M45" s="186" t="s">
        <v>22</v>
      </c>
    </row>
    <row r="46" spans="2:13" ht="15" customHeight="1" thickBot="1" x14ac:dyDescent="0.3">
      <c r="B46" s="5"/>
      <c r="C46" s="63" t="s">
        <v>47</v>
      </c>
      <c r="D46" s="63"/>
      <c r="E46" s="64">
        <f>SUM(E41,E43)</f>
        <v>0</v>
      </c>
      <c r="F46" s="64">
        <f>SUM(F41,F43)</f>
        <v>0</v>
      </c>
      <c r="G46" s="218">
        <f>SUM(G41,G43)</f>
        <v>0</v>
      </c>
      <c r="H46" s="219">
        <f>SUM(E46,F46,G46)</f>
        <v>0</v>
      </c>
      <c r="I46" s="65">
        <f>SUM(I41+I43)</f>
        <v>0</v>
      </c>
      <c r="J46" s="66"/>
      <c r="K46" s="67"/>
      <c r="L46" s="68"/>
      <c r="M46" s="68"/>
    </row>
    <row r="47" spans="2:13" ht="15" customHeight="1" thickBot="1" x14ac:dyDescent="0.3">
      <c r="B47" s="5"/>
      <c r="C47" s="38" t="s">
        <v>36</v>
      </c>
      <c r="D47" s="258"/>
      <c r="E47" s="259"/>
      <c r="F47" s="259"/>
      <c r="G47" s="259"/>
      <c r="H47" s="260"/>
      <c r="I47" s="59"/>
      <c r="J47" s="255"/>
      <c r="K47" s="256"/>
      <c r="L47" s="257"/>
      <c r="M47" s="50"/>
    </row>
    <row r="48" spans="2:13" ht="15.75" customHeight="1" x14ac:dyDescent="0.25">
      <c r="B48" s="5"/>
      <c r="C48" s="227" t="s">
        <v>37</v>
      </c>
      <c r="D48" s="40" t="s">
        <v>15</v>
      </c>
      <c r="E48" s="12"/>
      <c r="F48" s="12"/>
      <c r="G48" s="12"/>
      <c r="H48" s="166">
        <f>SUMIF(E48:G48,"&gt;0")</f>
        <v>0</v>
      </c>
      <c r="I48" s="31">
        <f>COUNTIF(E48:G48,"a")</f>
        <v>0</v>
      </c>
      <c r="J48" s="13"/>
      <c r="K48" s="14"/>
      <c r="L48" s="15"/>
      <c r="M48" s="69" t="s">
        <v>16</v>
      </c>
    </row>
    <row r="49" spans="2:13" ht="15" customHeight="1" thickBot="1" x14ac:dyDescent="0.3">
      <c r="B49" s="5"/>
      <c r="C49" s="228"/>
      <c r="D49" s="27"/>
      <c r="E49" s="49"/>
      <c r="F49" s="49"/>
      <c r="G49" s="49"/>
      <c r="H49" s="165"/>
      <c r="I49" s="108"/>
      <c r="J49" s="18"/>
      <c r="K49" s="19"/>
      <c r="L49" s="20"/>
      <c r="M49" s="70" t="s">
        <v>17</v>
      </c>
    </row>
    <row r="50" spans="2:13" ht="15" customHeight="1" x14ac:dyDescent="0.25">
      <c r="B50" s="5"/>
      <c r="C50" s="228"/>
      <c r="D50" s="40" t="s">
        <v>18</v>
      </c>
      <c r="E50" s="42"/>
      <c r="F50" s="43"/>
      <c r="G50" s="12"/>
      <c r="H50" s="166">
        <f>SUMIF(E50:G50,"&gt;0")</f>
        <v>0</v>
      </c>
      <c r="I50" s="31">
        <f>COUNTIF(E50:G50,"a")</f>
        <v>0</v>
      </c>
      <c r="J50" s="13"/>
      <c r="K50" s="14"/>
      <c r="L50" s="15"/>
      <c r="M50" s="71" t="s">
        <v>103</v>
      </c>
    </row>
    <row r="51" spans="2:13" ht="15" customHeight="1" x14ac:dyDescent="0.25">
      <c r="B51" s="5"/>
      <c r="C51" s="228"/>
      <c r="D51" s="61"/>
      <c r="E51" s="62"/>
      <c r="F51" s="62"/>
      <c r="G51" s="62"/>
      <c r="H51" s="170"/>
      <c r="I51" s="108"/>
      <c r="J51" s="18"/>
      <c r="K51" s="19"/>
      <c r="L51" s="20"/>
      <c r="M51" s="72" t="s">
        <v>38</v>
      </c>
    </row>
    <row r="52" spans="2:13" ht="15" customHeight="1" x14ac:dyDescent="0.25">
      <c r="B52" s="5"/>
      <c r="C52" s="73"/>
      <c r="D52" s="61"/>
      <c r="E52" s="62"/>
      <c r="F52" s="62"/>
      <c r="G52" s="45"/>
      <c r="H52" s="170"/>
      <c r="I52" s="108"/>
      <c r="J52" s="18"/>
      <c r="K52" s="19"/>
      <c r="L52" s="20"/>
      <c r="M52" s="70" t="s">
        <v>39</v>
      </c>
    </row>
    <row r="53" spans="2:13" ht="15" customHeight="1" thickBot="1" x14ac:dyDescent="0.3">
      <c r="B53" s="5"/>
      <c r="C53" s="73"/>
      <c r="D53" s="61"/>
      <c r="E53" s="62"/>
      <c r="F53" s="62"/>
      <c r="G53" s="62"/>
      <c r="H53" s="170"/>
      <c r="I53" s="108"/>
      <c r="J53" s="18"/>
      <c r="K53" s="19"/>
      <c r="L53" s="20"/>
      <c r="M53" s="186" t="s">
        <v>22</v>
      </c>
    </row>
    <row r="54" spans="2:13" ht="15" customHeight="1" x14ac:dyDescent="0.25">
      <c r="B54" s="5"/>
      <c r="C54" s="74"/>
      <c r="D54" s="246" t="s">
        <v>112</v>
      </c>
      <c r="E54" s="42"/>
      <c r="F54" s="12"/>
      <c r="G54" s="12"/>
      <c r="H54" s="166">
        <f>SUMIF(E54:G54,"&gt;0 ")</f>
        <v>0</v>
      </c>
      <c r="I54" s="31">
        <f>COUNTIF(E54:G54,"a")</f>
        <v>0</v>
      </c>
      <c r="J54" s="13"/>
      <c r="K54" s="14"/>
      <c r="L54" s="15"/>
      <c r="M54" s="26" t="s">
        <v>23</v>
      </c>
    </row>
    <row r="55" spans="2:13" ht="15" customHeight="1" x14ac:dyDescent="0.25">
      <c r="B55" s="5"/>
      <c r="C55" s="74"/>
      <c r="D55" s="247"/>
      <c r="E55" s="44"/>
      <c r="F55" s="45"/>
      <c r="G55" s="45"/>
      <c r="H55" s="170"/>
      <c r="I55" s="108"/>
      <c r="J55" s="18"/>
      <c r="K55" s="19"/>
      <c r="L55" s="20"/>
      <c r="M55" s="46" t="s">
        <v>24</v>
      </c>
    </row>
    <row r="56" spans="2:13" ht="15" customHeight="1" x14ac:dyDescent="0.25">
      <c r="B56" s="5"/>
      <c r="C56" s="75"/>
      <c r="D56" s="37"/>
      <c r="E56" s="45"/>
      <c r="F56" s="45"/>
      <c r="G56" s="45"/>
      <c r="H56" s="170"/>
      <c r="I56" s="108"/>
      <c r="J56" s="18"/>
      <c r="K56" s="19"/>
      <c r="L56" s="20"/>
      <c r="M56" s="33" t="s">
        <v>40</v>
      </c>
    </row>
    <row r="57" spans="2:13" ht="15" customHeight="1" x14ac:dyDescent="0.25">
      <c r="B57" s="5"/>
      <c r="C57" s="75"/>
      <c r="D57" s="37"/>
      <c r="E57" s="45"/>
      <c r="F57" s="45"/>
      <c r="G57" s="45"/>
      <c r="H57" s="170"/>
      <c r="I57" s="108"/>
      <c r="J57" s="18"/>
      <c r="K57" s="19"/>
      <c r="L57" s="20"/>
      <c r="M57" s="26" t="s">
        <v>41</v>
      </c>
    </row>
    <row r="58" spans="2:13" ht="15" customHeight="1" thickBot="1" x14ac:dyDescent="0.3">
      <c r="B58" s="5"/>
      <c r="C58" s="47"/>
      <c r="D58" s="48"/>
      <c r="E58" s="49"/>
      <c r="F58" s="49"/>
      <c r="G58" s="49"/>
      <c r="H58" s="165"/>
      <c r="I58" s="108"/>
      <c r="J58" s="28"/>
      <c r="K58" s="29"/>
      <c r="L58" s="30"/>
      <c r="M58" s="187" t="s">
        <v>22</v>
      </c>
    </row>
    <row r="59" spans="2:13" ht="15" customHeight="1" thickBot="1" x14ac:dyDescent="0.3">
      <c r="B59" s="5"/>
      <c r="C59" s="63" t="s">
        <v>42</v>
      </c>
      <c r="D59" s="63"/>
      <c r="E59" s="64">
        <f>SUM(E48,E50,E54)</f>
        <v>0</v>
      </c>
      <c r="F59" s="64">
        <f>SUM(F48,F50,F54)</f>
        <v>0</v>
      </c>
      <c r="G59" s="218">
        <f>SUM(G48,G50,G54)</f>
        <v>0</v>
      </c>
      <c r="H59" s="219">
        <f>SUM(E59:G59)</f>
        <v>0</v>
      </c>
      <c r="I59" s="65">
        <f>SUM(I48+I50+I54)</f>
        <v>0</v>
      </c>
      <c r="J59" s="66"/>
      <c r="K59" s="67"/>
      <c r="L59" s="68"/>
      <c r="M59" s="68"/>
    </row>
    <row r="60" spans="2:13" ht="15" customHeight="1" thickBot="1" x14ac:dyDescent="0.3">
      <c r="B60" s="5"/>
      <c r="C60" s="38" t="s">
        <v>48</v>
      </c>
      <c r="D60" s="58"/>
      <c r="E60" s="59"/>
      <c r="F60" s="59"/>
      <c r="G60" s="59"/>
      <c r="H60" s="60"/>
      <c r="I60" s="59"/>
      <c r="J60" s="255"/>
      <c r="K60" s="256"/>
      <c r="L60" s="257"/>
      <c r="M60" s="50"/>
    </row>
    <row r="61" spans="2:13" ht="15" customHeight="1" x14ac:dyDescent="0.25">
      <c r="B61" s="5"/>
      <c r="C61" s="227" t="s">
        <v>49</v>
      </c>
      <c r="D61" s="77" t="s">
        <v>15</v>
      </c>
      <c r="E61" s="42"/>
      <c r="F61" s="12"/>
      <c r="G61" s="12"/>
      <c r="H61" s="166">
        <f>SUMIF(E61:G61,"&gt;0")</f>
        <v>0</v>
      </c>
      <c r="I61" s="31">
        <f>COUNTIF(E61:G61,"a")</f>
        <v>0</v>
      </c>
      <c r="J61" s="13"/>
      <c r="K61" s="14"/>
      <c r="L61" s="15"/>
      <c r="M61" s="78" t="s">
        <v>26</v>
      </c>
    </row>
    <row r="62" spans="2:13" ht="15" customHeight="1" thickBot="1" x14ac:dyDescent="0.3">
      <c r="B62" s="5"/>
      <c r="C62" s="228"/>
      <c r="D62" s="79"/>
      <c r="E62" s="49"/>
      <c r="F62" s="49"/>
      <c r="G62" s="49"/>
      <c r="H62" s="165"/>
      <c r="I62" s="108"/>
      <c r="J62" s="28"/>
      <c r="K62" s="29"/>
      <c r="L62" s="30"/>
      <c r="M62" s="35" t="s">
        <v>17</v>
      </c>
    </row>
    <row r="63" spans="2:13" ht="15" customHeight="1" x14ac:dyDescent="0.25">
      <c r="B63" s="5"/>
      <c r="C63" s="228"/>
      <c r="D63" s="40" t="s">
        <v>18</v>
      </c>
      <c r="E63" s="42"/>
      <c r="F63" s="43"/>
      <c r="G63" s="12"/>
      <c r="H63" s="166">
        <f>SUMIF(E63:G63,"&gt;0")</f>
        <v>0</v>
      </c>
      <c r="I63" s="31">
        <f>COUNTIF(E63:G63,"a")</f>
        <v>0</v>
      </c>
      <c r="J63" s="13"/>
      <c r="K63" s="14"/>
      <c r="L63" s="15"/>
      <c r="M63" s="16" t="s">
        <v>50</v>
      </c>
    </row>
    <row r="64" spans="2:13" ht="15" customHeight="1" x14ac:dyDescent="0.25">
      <c r="B64" s="5"/>
      <c r="C64" s="228"/>
      <c r="D64" s="62"/>
      <c r="E64" s="62">
        <f>IF(E63=0,1,0)</f>
        <v>1</v>
      </c>
      <c r="F64" s="62">
        <f>IF(F63=0,1,0)</f>
        <v>1</v>
      </c>
      <c r="G64" s="62">
        <f>IF(G63=0,1,0)</f>
        <v>1</v>
      </c>
      <c r="H64" s="170"/>
      <c r="I64" s="108"/>
      <c r="J64" s="18"/>
      <c r="K64" s="19"/>
      <c r="L64" s="20"/>
      <c r="M64" s="46" t="s">
        <v>51</v>
      </c>
    </row>
    <row r="65" spans="2:13" ht="15" customHeight="1" x14ac:dyDescent="0.25">
      <c r="B65" s="5"/>
      <c r="C65" s="74"/>
      <c r="D65" s="62"/>
      <c r="E65" s="62"/>
      <c r="F65" s="62"/>
      <c r="G65" s="62"/>
      <c r="H65" s="170"/>
      <c r="I65" s="108"/>
      <c r="J65" s="18"/>
      <c r="K65" s="19"/>
      <c r="L65" s="20"/>
      <c r="M65" s="46" t="s">
        <v>52</v>
      </c>
    </row>
    <row r="66" spans="2:13" ht="15" customHeight="1" x14ac:dyDescent="0.25">
      <c r="B66" s="5"/>
      <c r="C66" s="74"/>
      <c r="D66" s="45"/>
      <c r="E66" s="45"/>
      <c r="F66" s="45"/>
      <c r="G66" s="45"/>
      <c r="H66" s="170"/>
      <c r="I66" s="108"/>
      <c r="J66" s="18"/>
      <c r="K66" s="19"/>
      <c r="L66" s="20"/>
      <c r="M66" s="21" t="s">
        <v>53</v>
      </c>
    </row>
    <row r="67" spans="2:13" ht="15" customHeight="1" x14ac:dyDescent="0.25">
      <c r="B67" s="5"/>
      <c r="C67" s="74"/>
      <c r="D67" s="45"/>
      <c r="E67" s="45"/>
      <c r="F67" s="45"/>
      <c r="G67" s="45"/>
      <c r="H67" s="170"/>
      <c r="I67" s="108"/>
      <c r="J67" s="18"/>
      <c r="K67" s="19"/>
      <c r="L67" s="20"/>
      <c r="M67" s="26" t="s">
        <v>54</v>
      </c>
    </row>
    <row r="68" spans="2:13" ht="15" customHeight="1" thickBot="1" x14ac:dyDescent="0.3">
      <c r="B68" s="5"/>
      <c r="C68" s="106"/>
      <c r="D68" s="62"/>
      <c r="E68" s="45"/>
      <c r="F68" s="45"/>
      <c r="G68" s="45"/>
      <c r="H68" s="169"/>
      <c r="I68" s="108"/>
      <c r="J68" s="18"/>
      <c r="K68" s="19"/>
      <c r="L68" s="20"/>
      <c r="M68" s="187" t="s">
        <v>22</v>
      </c>
    </row>
    <row r="69" spans="2:13" ht="15" customHeight="1" thickBot="1" x14ac:dyDescent="0.3">
      <c r="B69" s="5"/>
      <c r="C69" s="63" t="s">
        <v>55</v>
      </c>
      <c r="D69" s="63"/>
      <c r="E69" s="64">
        <f>SUM(E61,E63)</f>
        <v>0</v>
      </c>
      <c r="F69" s="64">
        <f>SUM(F61,F63)</f>
        <v>0</v>
      </c>
      <c r="G69" s="218">
        <f>SUM(G61,G63)</f>
        <v>0</v>
      </c>
      <c r="H69" s="219">
        <f>SUM(G69+F69+E69)</f>
        <v>0</v>
      </c>
      <c r="I69" s="65">
        <f>SUM(I61+I63)</f>
        <v>0</v>
      </c>
      <c r="J69" s="66"/>
      <c r="K69" s="67"/>
      <c r="L69" s="68"/>
      <c r="M69" s="68"/>
    </row>
    <row r="70" spans="2:13" ht="15" customHeight="1" thickBot="1" x14ac:dyDescent="0.3">
      <c r="B70" s="5"/>
      <c r="C70" s="38" t="s">
        <v>56</v>
      </c>
      <c r="D70" s="58"/>
      <c r="E70" s="59"/>
      <c r="F70" s="59"/>
      <c r="G70" s="59"/>
      <c r="H70" s="59"/>
      <c r="I70" s="59"/>
      <c r="J70" s="255"/>
      <c r="K70" s="256"/>
      <c r="L70" s="257"/>
      <c r="M70" s="50"/>
    </row>
    <row r="71" spans="2:13" ht="15" customHeight="1" x14ac:dyDescent="0.25">
      <c r="B71" s="5"/>
      <c r="C71" s="227" t="s">
        <v>213</v>
      </c>
      <c r="D71" s="77" t="s">
        <v>15</v>
      </c>
      <c r="E71" s="42"/>
      <c r="F71" s="12"/>
      <c r="G71" s="12"/>
      <c r="H71" s="166">
        <f>SUMIF(E71:G71,"&gt;0")</f>
        <v>0</v>
      </c>
      <c r="I71" s="31">
        <f>COUNTIF(E71:G71,"a")</f>
        <v>0</v>
      </c>
      <c r="J71" s="13"/>
      <c r="K71" s="14"/>
      <c r="L71" s="15"/>
      <c r="M71" s="32" t="s">
        <v>26</v>
      </c>
    </row>
    <row r="72" spans="2:13" ht="15" customHeight="1" thickBot="1" x14ac:dyDescent="0.3">
      <c r="B72" s="5"/>
      <c r="C72" s="228"/>
      <c r="D72" s="79"/>
      <c r="E72" s="49"/>
      <c r="F72" s="49"/>
      <c r="G72" s="49"/>
      <c r="H72" s="165"/>
      <c r="I72" s="108"/>
      <c r="J72" s="28"/>
      <c r="K72" s="29"/>
      <c r="L72" s="30"/>
      <c r="M72" s="35" t="s">
        <v>17</v>
      </c>
    </row>
    <row r="73" spans="2:13" s="9" customFormat="1" ht="15" customHeight="1" x14ac:dyDescent="0.25">
      <c r="B73" s="81"/>
      <c r="C73" s="228"/>
      <c r="D73" s="82" t="s">
        <v>18</v>
      </c>
      <c r="E73" s="42"/>
      <c r="F73" s="12"/>
      <c r="G73" s="43"/>
      <c r="H73" s="166">
        <f>SUMIF(E73:G73,"&gt;0")</f>
        <v>0</v>
      </c>
      <c r="I73" s="31">
        <f>COUNTIF(E73:G73,"a")</f>
        <v>0</v>
      </c>
      <c r="J73" s="13"/>
      <c r="K73" s="14"/>
      <c r="L73" s="15"/>
      <c r="M73" s="16" t="s">
        <v>104</v>
      </c>
    </row>
    <row r="74" spans="2:13" s="9" customFormat="1" ht="13.5" thickBot="1" x14ac:dyDescent="0.3">
      <c r="B74" s="81"/>
      <c r="C74" s="74"/>
      <c r="D74" s="83"/>
      <c r="E74" s="49"/>
      <c r="F74" s="49"/>
      <c r="G74" s="49"/>
      <c r="H74" s="165"/>
      <c r="I74" s="108"/>
      <c r="J74" s="28"/>
      <c r="K74" s="29"/>
      <c r="L74" s="30"/>
      <c r="M74" s="188" t="s">
        <v>22</v>
      </c>
    </row>
    <row r="75" spans="2:13" ht="15" customHeight="1" thickBot="1" x14ac:dyDescent="0.3">
      <c r="B75" s="5"/>
      <c r="C75" s="63" t="s">
        <v>57</v>
      </c>
      <c r="D75" s="63"/>
      <c r="E75" s="64">
        <f>SUM(E71,E73)</f>
        <v>0</v>
      </c>
      <c r="F75" s="64">
        <f>SUM(F71,F73)</f>
        <v>0</v>
      </c>
      <c r="G75" s="218">
        <f>SUM(G71,G73)</f>
        <v>0</v>
      </c>
      <c r="H75" s="219">
        <f>SUM(G75+F75+E75)</f>
        <v>0</v>
      </c>
      <c r="I75" s="65">
        <f>SUM(I71+I73)</f>
        <v>0</v>
      </c>
      <c r="J75" s="66"/>
      <c r="K75" s="67"/>
      <c r="L75" s="68"/>
      <c r="M75" s="68"/>
    </row>
    <row r="76" spans="2:13" ht="15" customHeight="1" thickBot="1" x14ac:dyDescent="0.3">
      <c r="B76" s="5"/>
      <c r="C76" s="38" t="s">
        <v>58</v>
      </c>
      <c r="D76" s="58"/>
      <c r="E76" s="59"/>
      <c r="F76" s="59"/>
      <c r="G76" s="59"/>
      <c r="H76" s="59"/>
      <c r="I76" s="59"/>
      <c r="J76" s="255"/>
      <c r="K76" s="256"/>
      <c r="L76" s="257"/>
      <c r="M76" s="50"/>
    </row>
    <row r="77" spans="2:13" s="9" customFormat="1" ht="15" customHeight="1" x14ac:dyDescent="0.25">
      <c r="B77" s="81"/>
      <c r="C77" s="227" t="s">
        <v>59</v>
      </c>
      <c r="D77" s="84" t="s">
        <v>15</v>
      </c>
      <c r="E77" s="42"/>
      <c r="F77" s="12"/>
      <c r="G77" s="12"/>
      <c r="H77" s="166">
        <f>SUMIF(E77:G77,"&gt;0")</f>
        <v>0</v>
      </c>
      <c r="I77" s="31">
        <f>COUNTIF(E77:G77,"a")</f>
        <v>0</v>
      </c>
      <c r="J77" s="13"/>
      <c r="K77" s="14"/>
      <c r="L77" s="15"/>
      <c r="M77" s="32" t="s">
        <v>26</v>
      </c>
    </row>
    <row r="78" spans="2:13" s="9" customFormat="1" ht="15" customHeight="1" thickBot="1" x14ac:dyDescent="0.3">
      <c r="B78" s="81"/>
      <c r="C78" s="228"/>
      <c r="D78" s="79"/>
      <c r="E78" s="49"/>
      <c r="F78" s="49"/>
      <c r="G78" s="49"/>
      <c r="H78" s="165"/>
      <c r="I78" s="108"/>
      <c r="J78" s="28"/>
      <c r="K78" s="29"/>
      <c r="L78" s="30"/>
      <c r="M78" s="35" t="s">
        <v>17</v>
      </c>
    </row>
    <row r="79" spans="2:13" ht="15" customHeight="1" x14ac:dyDescent="0.25">
      <c r="B79" s="5"/>
      <c r="C79" s="228"/>
      <c r="D79" s="85" t="s">
        <v>18</v>
      </c>
      <c r="E79" s="42"/>
      <c r="F79" s="12"/>
      <c r="G79" s="43"/>
      <c r="H79" s="166">
        <f>SUMIF(E79:G79,"&gt;0")</f>
        <v>0</v>
      </c>
      <c r="I79" s="31">
        <f>COUNTIF(E79:G79,"a")</f>
        <v>0</v>
      </c>
      <c r="J79" s="13"/>
      <c r="K79" s="14"/>
      <c r="L79" s="15"/>
      <c r="M79" s="16" t="s">
        <v>60</v>
      </c>
    </row>
    <row r="80" spans="2:13" ht="15" customHeight="1" x14ac:dyDescent="0.2">
      <c r="B80" s="5"/>
      <c r="C80" s="74"/>
      <c r="D80" s="80"/>
      <c r="E80" s="45"/>
      <c r="F80" s="45"/>
      <c r="G80" s="45"/>
      <c r="H80" s="168"/>
      <c r="I80" s="108"/>
      <c r="J80" s="18"/>
      <c r="K80" s="19"/>
      <c r="L80" s="20"/>
      <c r="M80" s="26" t="s">
        <v>61</v>
      </c>
    </row>
    <row r="81" spans="2:13" ht="15" customHeight="1" thickBot="1" x14ac:dyDescent="0.3">
      <c r="B81" s="5"/>
      <c r="C81" s="47"/>
      <c r="D81" s="27"/>
      <c r="E81" s="49"/>
      <c r="F81" s="49"/>
      <c r="G81" s="49"/>
      <c r="H81" s="169"/>
      <c r="I81" s="204"/>
      <c r="J81" s="28"/>
      <c r="K81" s="29"/>
      <c r="L81" s="30"/>
      <c r="M81" s="187" t="s">
        <v>22</v>
      </c>
    </row>
    <row r="82" spans="2:13" ht="15" customHeight="1" x14ac:dyDescent="0.25">
      <c r="B82" s="5"/>
      <c r="C82" s="227" t="s">
        <v>62</v>
      </c>
      <c r="D82" s="205" t="s">
        <v>63</v>
      </c>
      <c r="E82" s="42"/>
      <c r="F82" s="12"/>
      <c r="G82" s="12"/>
      <c r="H82" s="166">
        <f>SUMIF(E82:G82,"&gt;0")</f>
        <v>0</v>
      </c>
      <c r="I82" s="31">
        <f>COUNTIF(E82:G82,"a")</f>
        <v>0</v>
      </c>
      <c r="J82" s="13"/>
      <c r="K82" s="14"/>
      <c r="L82" s="15"/>
      <c r="M82" s="206" t="s">
        <v>64</v>
      </c>
    </row>
    <row r="83" spans="2:13" ht="15" customHeight="1" x14ac:dyDescent="0.25">
      <c r="B83" s="5"/>
      <c r="C83" s="228"/>
      <c r="D83" s="207"/>
      <c r="E83" s="208"/>
      <c r="F83" s="208"/>
      <c r="G83" s="208"/>
      <c r="H83" s="170"/>
      <c r="I83" s="108"/>
      <c r="J83" s="18"/>
      <c r="K83" s="19"/>
      <c r="L83" s="20"/>
      <c r="M83" s="26" t="s">
        <v>65</v>
      </c>
    </row>
    <row r="84" spans="2:13" ht="15" customHeight="1" x14ac:dyDescent="0.25">
      <c r="B84" s="5"/>
      <c r="C84" s="228"/>
      <c r="D84" s="208"/>
      <c r="E84" s="208"/>
      <c r="F84" s="208"/>
      <c r="G84" s="208"/>
      <c r="H84" s="170"/>
      <c r="I84" s="108"/>
      <c r="J84" s="18"/>
      <c r="K84" s="19"/>
      <c r="L84" s="20"/>
      <c r="M84" s="137" t="s">
        <v>66</v>
      </c>
    </row>
    <row r="85" spans="2:13" s="107" customFormat="1" ht="15" customHeight="1" x14ac:dyDescent="0.25">
      <c r="B85" s="5"/>
      <c r="C85" s="228"/>
      <c r="D85" s="208"/>
      <c r="E85" s="208"/>
      <c r="F85" s="208"/>
      <c r="G85" s="208"/>
      <c r="H85" s="170"/>
      <c r="I85" s="108"/>
      <c r="J85" s="18"/>
      <c r="K85" s="19"/>
      <c r="L85" s="20"/>
      <c r="M85" s="25" t="s">
        <v>105</v>
      </c>
    </row>
    <row r="86" spans="2:13" s="107" customFormat="1" ht="15" customHeight="1" x14ac:dyDescent="0.25">
      <c r="B86" s="5"/>
      <c r="C86" s="228"/>
      <c r="D86" s="208"/>
      <c r="E86" s="208"/>
      <c r="F86" s="208"/>
      <c r="G86" s="208"/>
      <c r="H86" s="170"/>
      <c r="I86" s="108"/>
      <c r="J86" s="18"/>
      <c r="K86" s="19"/>
      <c r="L86" s="20"/>
      <c r="M86" s="26" t="s">
        <v>106</v>
      </c>
    </row>
    <row r="87" spans="2:13" ht="15" customHeight="1" thickBot="1" x14ac:dyDescent="0.3">
      <c r="B87" s="5"/>
      <c r="C87" s="254"/>
      <c r="D87" s="27"/>
      <c r="E87" s="49"/>
      <c r="F87" s="49"/>
      <c r="G87" s="49"/>
      <c r="H87" s="165"/>
      <c r="I87" s="204"/>
      <c r="J87" s="18"/>
      <c r="K87" s="19"/>
      <c r="L87" s="20"/>
      <c r="M87" s="209" t="s">
        <v>22</v>
      </c>
    </row>
    <row r="88" spans="2:13" ht="15" customHeight="1" thickBot="1" x14ac:dyDescent="0.3">
      <c r="B88" s="5"/>
      <c r="C88" s="63" t="s">
        <v>67</v>
      </c>
      <c r="D88" s="63"/>
      <c r="E88" s="64">
        <f>SUM(E77,E79,E82)</f>
        <v>0</v>
      </c>
      <c r="F88" s="64">
        <f>SUM(F77,F79,F82)</f>
        <v>0</v>
      </c>
      <c r="G88" s="218">
        <f>SUM(G77,G79,G82)</f>
        <v>0</v>
      </c>
      <c r="H88" s="219">
        <f>SUM(G88+F88+E88)</f>
        <v>0</v>
      </c>
      <c r="I88" s="65">
        <f>SUM(I77+I79+I82)</f>
        <v>0</v>
      </c>
      <c r="J88" s="66"/>
      <c r="K88" s="67"/>
      <c r="L88" s="68"/>
      <c r="M88" s="68"/>
    </row>
    <row r="89" spans="2:13" ht="15" customHeight="1" thickBot="1" x14ac:dyDescent="0.3">
      <c r="B89" s="5"/>
      <c r="C89" s="38" t="s">
        <v>68</v>
      </c>
      <c r="D89" s="58"/>
      <c r="E89" s="59"/>
      <c r="F89" s="59"/>
      <c r="G89" s="59"/>
      <c r="H89" s="59"/>
      <c r="I89" s="59"/>
      <c r="J89" s="255"/>
      <c r="K89" s="256"/>
      <c r="L89" s="257"/>
      <c r="M89" s="50"/>
    </row>
    <row r="90" spans="2:13" ht="15" customHeight="1" x14ac:dyDescent="0.25">
      <c r="B90" s="5"/>
      <c r="C90" s="227" t="s">
        <v>69</v>
      </c>
      <c r="D90" s="84" t="s">
        <v>15</v>
      </c>
      <c r="E90" s="42"/>
      <c r="F90" s="12"/>
      <c r="G90" s="12"/>
      <c r="H90" s="166">
        <f>SUMIF(E90:G90,"&gt;0")</f>
        <v>0</v>
      </c>
      <c r="I90" s="31">
        <f>COUNTIF(E90:G90,"a")</f>
        <v>0</v>
      </c>
      <c r="J90" s="13"/>
      <c r="K90" s="14"/>
      <c r="L90" s="15"/>
      <c r="M90" s="32" t="s">
        <v>26</v>
      </c>
    </row>
    <row r="91" spans="2:13" ht="15" customHeight="1" thickBot="1" x14ac:dyDescent="0.3">
      <c r="B91" s="5"/>
      <c r="C91" s="228"/>
      <c r="D91" s="79"/>
      <c r="E91" s="49"/>
      <c r="F91" s="49"/>
      <c r="G91" s="49"/>
      <c r="H91" s="165"/>
      <c r="I91" s="108"/>
      <c r="J91" s="28"/>
      <c r="K91" s="29"/>
      <c r="L91" s="30"/>
      <c r="M91" s="35" t="s">
        <v>17</v>
      </c>
    </row>
    <row r="92" spans="2:13" ht="15" customHeight="1" x14ac:dyDescent="0.25">
      <c r="B92" s="5"/>
      <c r="C92" s="228"/>
      <c r="D92" s="85" t="s">
        <v>18</v>
      </c>
      <c r="E92" s="42"/>
      <c r="F92" s="12"/>
      <c r="G92" s="43"/>
      <c r="H92" s="166">
        <f>SUMIF(E92:G92,"&gt;0")</f>
        <v>0</v>
      </c>
      <c r="I92" s="31">
        <f>COUNTIF(E92:G92,"a")</f>
        <v>0</v>
      </c>
      <c r="J92" s="13"/>
      <c r="K92" s="14"/>
      <c r="L92" s="15"/>
      <c r="M92" s="16" t="s">
        <v>70</v>
      </c>
    </row>
    <row r="93" spans="2:13" ht="15" customHeight="1" x14ac:dyDescent="0.2">
      <c r="B93" s="5"/>
      <c r="C93" s="74"/>
      <c r="D93" s="80"/>
      <c r="E93" s="45"/>
      <c r="F93" s="45"/>
      <c r="G93" s="45"/>
      <c r="H93" s="168"/>
      <c r="I93" s="108"/>
      <c r="J93" s="18"/>
      <c r="K93" s="19"/>
      <c r="L93" s="20"/>
      <c r="M93" s="26" t="s">
        <v>71</v>
      </c>
    </row>
    <row r="94" spans="2:13" ht="15" customHeight="1" thickBot="1" x14ac:dyDescent="0.3">
      <c r="B94" s="5"/>
      <c r="C94" s="47"/>
      <c r="D94" s="27"/>
      <c r="E94" s="45"/>
      <c r="F94" s="45"/>
      <c r="G94" s="45"/>
      <c r="H94" s="171"/>
      <c r="I94" s="108"/>
      <c r="J94" s="18"/>
      <c r="K94" s="19"/>
      <c r="L94" s="20"/>
      <c r="M94" s="187" t="s">
        <v>22</v>
      </c>
    </row>
    <row r="95" spans="2:13" ht="15" customHeight="1" x14ac:dyDescent="0.25">
      <c r="B95" s="5"/>
      <c r="C95" s="227" t="s">
        <v>216</v>
      </c>
      <c r="D95" s="84" t="s">
        <v>15</v>
      </c>
      <c r="E95" s="42"/>
      <c r="F95" s="12"/>
      <c r="G95" s="12"/>
      <c r="H95" s="166">
        <f>SUMIF(E95:G95,"&gt;0")</f>
        <v>0</v>
      </c>
      <c r="I95" s="31">
        <f>COUNTIF(E95:G95,"a")</f>
        <v>0</v>
      </c>
      <c r="J95" s="13"/>
      <c r="K95" s="14"/>
      <c r="L95" s="15"/>
      <c r="M95" s="32" t="s">
        <v>26</v>
      </c>
    </row>
    <row r="96" spans="2:13" ht="15" customHeight="1" thickBot="1" x14ac:dyDescent="0.3">
      <c r="B96" s="5"/>
      <c r="C96" s="228"/>
      <c r="D96" s="79"/>
      <c r="E96" s="49"/>
      <c r="F96" s="49"/>
      <c r="G96" s="49"/>
      <c r="H96" s="165"/>
      <c r="I96" s="108"/>
      <c r="J96" s="18"/>
      <c r="K96" s="19"/>
      <c r="L96" s="20"/>
      <c r="M96" s="162" t="s">
        <v>17</v>
      </c>
    </row>
    <row r="97" spans="2:13" ht="15" customHeight="1" x14ac:dyDescent="0.25">
      <c r="B97" s="5"/>
      <c r="C97" s="228"/>
      <c r="D97" s="85" t="s">
        <v>18</v>
      </c>
      <c r="E97" s="42"/>
      <c r="F97" s="12"/>
      <c r="G97" s="43"/>
      <c r="H97" s="166">
        <f>SUMIF(E97:G97,"&gt;0")</f>
        <v>0</v>
      </c>
      <c r="I97" s="31">
        <f>COUNTIF(E97:G97,"a")</f>
        <v>0</v>
      </c>
      <c r="J97" s="13"/>
      <c r="K97" s="14"/>
      <c r="L97" s="15"/>
      <c r="M97" s="153" t="s">
        <v>72</v>
      </c>
    </row>
    <row r="98" spans="2:13" ht="15" customHeight="1" thickBot="1" x14ac:dyDescent="0.3">
      <c r="B98" s="5"/>
      <c r="C98" s="254"/>
      <c r="D98" s="80"/>
      <c r="E98" s="45"/>
      <c r="F98" s="45"/>
      <c r="G98" s="45"/>
      <c r="H98" s="165"/>
      <c r="I98" s="108"/>
      <c r="J98" s="18"/>
      <c r="K98" s="19"/>
      <c r="L98" s="20"/>
      <c r="M98" s="189" t="s">
        <v>22</v>
      </c>
    </row>
    <row r="99" spans="2:13" ht="15" customHeight="1" x14ac:dyDescent="0.25">
      <c r="B99" s="5"/>
      <c r="C99" s="242" t="s">
        <v>73</v>
      </c>
      <c r="D99" s="84" t="s">
        <v>15</v>
      </c>
      <c r="E99" s="42"/>
      <c r="F99" s="12"/>
      <c r="G99" s="12"/>
      <c r="H99" s="166">
        <f>SUMIF(E99:G99,"&gt;0")</f>
        <v>0</v>
      </c>
      <c r="I99" s="31">
        <f>COUNTIF(E99:G99,"a")</f>
        <v>0</v>
      </c>
      <c r="J99" s="13"/>
      <c r="K99" s="14"/>
      <c r="L99" s="15"/>
      <c r="M99" s="32" t="s">
        <v>26</v>
      </c>
    </row>
    <row r="100" spans="2:13" ht="15.75" customHeight="1" x14ac:dyDescent="0.25">
      <c r="B100" s="5"/>
      <c r="C100" s="243"/>
      <c r="D100" s="62"/>
      <c r="E100" s="45"/>
      <c r="F100" s="45"/>
      <c r="G100" s="45"/>
      <c r="H100" s="170"/>
      <c r="I100" s="108"/>
      <c r="J100" s="18"/>
      <c r="K100" s="19"/>
      <c r="L100" s="20"/>
      <c r="M100" s="153" t="s">
        <v>17</v>
      </c>
    </row>
    <row r="101" spans="2:13" ht="15" customHeight="1" x14ac:dyDescent="0.25">
      <c r="B101" s="5"/>
      <c r="C101" s="243"/>
      <c r="D101" s="45"/>
      <c r="E101" s="45"/>
      <c r="F101" s="45"/>
      <c r="G101" s="45"/>
      <c r="H101" s="170"/>
      <c r="I101" s="108"/>
      <c r="J101" s="18"/>
      <c r="K101" s="19"/>
      <c r="L101" s="20"/>
      <c r="M101" s="163" t="s">
        <v>74</v>
      </c>
    </row>
    <row r="102" spans="2:13" ht="15" customHeight="1" thickBot="1" x14ac:dyDescent="0.3">
      <c r="B102" s="5"/>
      <c r="C102" s="243"/>
      <c r="D102" s="80"/>
      <c r="E102" s="45"/>
      <c r="F102" s="45"/>
      <c r="G102" s="45"/>
      <c r="H102" s="165"/>
      <c r="I102" s="108"/>
      <c r="J102" s="18"/>
      <c r="K102" s="19"/>
      <c r="L102" s="20"/>
      <c r="M102" s="190" t="s">
        <v>22</v>
      </c>
    </row>
    <row r="103" spans="2:13" ht="15" customHeight="1" thickBot="1" x14ac:dyDescent="0.3">
      <c r="B103" s="5"/>
      <c r="C103" s="63" t="s">
        <v>75</v>
      </c>
      <c r="D103" s="63"/>
      <c r="E103" s="64">
        <f>SUM(E90,E92,E95,E97,E99)</f>
        <v>0</v>
      </c>
      <c r="F103" s="64">
        <f>SUM(F90,F92,F95,F97,F99)</f>
        <v>0</v>
      </c>
      <c r="G103" s="218">
        <f>SUM(G90,G92,G95,G97,G99)</f>
        <v>0</v>
      </c>
      <c r="H103" s="219">
        <f>SUM(E103+F103+G103)</f>
        <v>0</v>
      </c>
      <c r="I103" s="65">
        <f>SUM(I90+I92+I95+I97+I99)</f>
        <v>0</v>
      </c>
      <c r="J103" s="66"/>
      <c r="K103" s="67"/>
      <c r="L103" s="68"/>
      <c r="M103" s="68"/>
    </row>
    <row r="104" spans="2:13" ht="13.5" thickBot="1" x14ac:dyDescent="0.3">
      <c r="B104" s="5"/>
      <c r="C104" s="38" t="s">
        <v>76</v>
      </c>
      <c r="D104" s="58"/>
      <c r="E104" s="59"/>
      <c r="F104" s="59"/>
      <c r="G104" s="59"/>
      <c r="H104" s="59"/>
      <c r="I104" s="59"/>
      <c r="J104" s="255"/>
      <c r="K104" s="256"/>
      <c r="L104" s="257"/>
      <c r="M104" s="50"/>
    </row>
    <row r="105" spans="2:13" ht="15" customHeight="1" x14ac:dyDescent="0.25">
      <c r="B105" s="5"/>
      <c r="C105" s="227" t="s">
        <v>77</v>
      </c>
      <c r="D105" s="84" t="s">
        <v>15</v>
      </c>
      <c r="E105" s="42"/>
      <c r="F105" s="12"/>
      <c r="G105" s="12"/>
      <c r="H105" s="166">
        <f>SUMIF(E105:G105,"&gt;0")</f>
        <v>0</v>
      </c>
      <c r="I105" s="31">
        <f>COUNTIF(E105:G105,"a")</f>
        <v>0</v>
      </c>
      <c r="J105" s="13"/>
      <c r="K105" s="14"/>
      <c r="L105" s="15"/>
      <c r="M105" s="32" t="s">
        <v>26</v>
      </c>
    </row>
    <row r="106" spans="2:13" ht="15" customHeight="1" thickBot="1" x14ac:dyDescent="0.3">
      <c r="B106" s="5"/>
      <c r="C106" s="228"/>
      <c r="D106" s="79"/>
      <c r="E106" s="49"/>
      <c r="F106" s="49"/>
      <c r="G106" s="49"/>
      <c r="H106" s="165"/>
      <c r="I106" s="108"/>
      <c r="J106" s="28"/>
      <c r="K106" s="29"/>
      <c r="L106" s="30"/>
      <c r="M106" s="35" t="s">
        <v>17</v>
      </c>
    </row>
    <row r="107" spans="2:13" ht="15" customHeight="1" x14ac:dyDescent="0.25">
      <c r="B107" s="5"/>
      <c r="C107" s="228"/>
      <c r="D107" s="85" t="s">
        <v>18</v>
      </c>
      <c r="E107" s="42"/>
      <c r="F107" s="12"/>
      <c r="G107" s="43"/>
      <c r="H107" s="166">
        <f>SUMIF(E107:G107,"&gt;0")</f>
        <v>0</v>
      </c>
      <c r="I107" s="31">
        <f>COUNTIF(E107:G107,"a")</f>
        <v>0</v>
      </c>
      <c r="J107" s="13"/>
      <c r="K107" s="14"/>
      <c r="L107" s="15"/>
      <c r="M107" s="16" t="s">
        <v>107</v>
      </c>
    </row>
    <row r="108" spans="2:13" ht="15" customHeight="1" x14ac:dyDescent="0.25">
      <c r="B108" s="5"/>
      <c r="C108" s="74"/>
      <c r="D108" s="62"/>
      <c r="E108" s="45"/>
      <c r="F108" s="45"/>
      <c r="G108" s="45"/>
      <c r="H108" s="170"/>
      <c r="I108" s="108"/>
      <c r="J108" s="18"/>
      <c r="K108" s="19"/>
      <c r="L108" s="20"/>
      <c r="M108" s="26" t="s">
        <v>108</v>
      </c>
    </row>
    <row r="109" spans="2:13" ht="15" customHeight="1" x14ac:dyDescent="0.25">
      <c r="B109" s="5"/>
      <c r="C109" s="74"/>
      <c r="D109" s="45"/>
      <c r="E109" s="45"/>
      <c r="F109" s="45"/>
      <c r="G109" s="45"/>
      <c r="H109" s="170"/>
      <c r="I109" s="108"/>
      <c r="J109" s="18"/>
      <c r="K109" s="19"/>
      <c r="L109" s="20"/>
      <c r="M109" s="26" t="s">
        <v>78</v>
      </c>
    </row>
    <row r="110" spans="2:13" ht="15" customHeight="1" thickBot="1" x14ac:dyDescent="0.3">
      <c r="B110" s="5"/>
      <c r="C110" s="47"/>
      <c r="D110" s="80"/>
      <c r="E110" s="45"/>
      <c r="F110" s="45"/>
      <c r="G110" s="45"/>
      <c r="H110" s="170"/>
      <c r="I110" s="108"/>
      <c r="J110" s="18"/>
      <c r="K110" s="19"/>
      <c r="L110" s="20"/>
      <c r="M110" s="191" t="s">
        <v>22</v>
      </c>
    </row>
    <row r="111" spans="2:13" ht="15" customHeight="1" x14ac:dyDescent="0.25">
      <c r="B111" s="5"/>
      <c r="C111" s="227" t="s">
        <v>79</v>
      </c>
      <c r="D111" s="84" t="s">
        <v>15</v>
      </c>
      <c r="E111" s="42"/>
      <c r="F111" s="12"/>
      <c r="G111" s="12"/>
      <c r="H111" s="166">
        <f>SUMIF(E111:G111,"&gt;0")</f>
        <v>0</v>
      </c>
      <c r="I111" s="31">
        <f>COUNTIF(E111:G111,"a")</f>
        <v>0</v>
      </c>
      <c r="J111" s="13"/>
      <c r="K111" s="14"/>
      <c r="L111" s="15"/>
      <c r="M111" s="32" t="s">
        <v>26</v>
      </c>
    </row>
    <row r="112" spans="2:13" ht="15" customHeight="1" thickBot="1" x14ac:dyDescent="0.3">
      <c r="B112" s="5"/>
      <c r="C112" s="228"/>
      <c r="D112" s="79"/>
      <c r="E112" s="49"/>
      <c r="F112" s="49"/>
      <c r="G112" s="49"/>
      <c r="H112" s="165"/>
      <c r="I112" s="108"/>
      <c r="J112" s="18"/>
      <c r="K112" s="19"/>
      <c r="L112" s="20"/>
      <c r="M112" s="35" t="s">
        <v>17</v>
      </c>
    </row>
    <row r="113" spans="1:524" s="86" customFormat="1" ht="15" customHeight="1" thickBot="1" x14ac:dyDescent="0.3">
      <c r="A113" s="1"/>
      <c r="B113" s="5"/>
      <c r="C113" s="228"/>
      <c r="D113" s="85" t="s">
        <v>18</v>
      </c>
      <c r="E113" s="42"/>
      <c r="F113" s="12"/>
      <c r="G113" s="43"/>
      <c r="H113" s="166">
        <f>SUMIF(E113:G113,"&gt;0")</f>
        <v>0</v>
      </c>
      <c r="I113" s="31">
        <f>COUNTIF(E113:G113,"a")</f>
        <v>0</v>
      </c>
      <c r="J113" s="13"/>
      <c r="K113" s="14"/>
      <c r="L113" s="15"/>
      <c r="M113" s="16" t="s">
        <v>107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</row>
    <row r="114" spans="1:524" ht="15" customHeight="1" x14ac:dyDescent="0.25">
      <c r="B114" s="5"/>
      <c r="C114" s="228"/>
      <c r="D114" s="45"/>
      <c r="E114" s="45"/>
      <c r="F114" s="45"/>
      <c r="G114" s="45"/>
      <c r="H114" s="170"/>
      <c r="I114" s="108"/>
      <c r="J114" s="18"/>
      <c r="K114" s="19"/>
      <c r="L114" s="20"/>
      <c r="M114" s="25" t="s">
        <v>108</v>
      </c>
    </row>
    <row r="115" spans="1:524" ht="15" customHeight="1" x14ac:dyDescent="0.25">
      <c r="B115" s="5"/>
      <c r="C115" s="228"/>
      <c r="D115" s="45"/>
      <c r="E115" s="45"/>
      <c r="F115" s="45"/>
      <c r="G115" s="45"/>
      <c r="H115" s="170"/>
      <c r="I115" s="108"/>
      <c r="J115" s="18"/>
      <c r="K115" s="19"/>
      <c r="L115" s="20"/>
      <c r="M115" s="16" t="s">
        <v>78</v>
      </c>
    </row>
    <row r="116" spans="1:524" ht="15" customHeight="1" thickBot="1" x14ac:dyDescent="0.3">
      <c r="B116" s="5"/>
      <c r="C116" s="254"/>
      <c r="D116" s="80"/>
      <c r="E116" s="45"/>
      <c r="F116" s="45"/>
      <c r="G116" s="45"/>
      <c r="H116" s="170"/>
      <c r="I116" s="108"/>
      <c r="J116" s="18"/>
      <c r="K116" s="19"/>
      <c r="L116" s="20"/>
      <c r="M116" s="188" t="s">
        <v>22</v>
      </c>
    </row>
    <row r="117" spans="1:524" ht="12.75" x14ac:dyDescent="0.25">
      <c r="B117" s="5"/>
      <c r="C117" s="227" t="s">
        <v>80</v>
      </c>
      <c r="D117" s="84" t="s">
        <v>15</v>
      </c>
      <c r="E117" s="42"/>
      <c r="F117" s="12"/>
      <c r="G117" s="12"/>
      <c r="H117" s="166">
        <f>SUMIF(E117:G117,"&gt;0")</f>
        <v>0</v>
      </c>
      <c r="I117" s="31">
        <f>COUNTIF(E117:G117,"a")</f>
        <v>0</v>
      </c>
      <c r="J117" s="13"/>
      <c r="K117" s="14"/>
      <c r="L117" s="15"/>
      <c r="M117" s="32" t="s">
        <v>26</v>
      </c>
    </row>
    <row r="118" spans="1:524" ht="13.5" thickBot="1" x14ac:dyDescent="0.3">
      <c r="B118" s="5"/>
      <c r="C118" s="228"/>
      <c r="D118" s="79"/>
      <c r="E118" s="49"/>
      <c r="F118" s="49"/>
      <c r="G118" s="49"/>
      <c r="H118" s="165"/>
      <c r="I118" s="108"/>
      <c r="J118" s="28"/>
      <c r="K118" s="29"/>
      <c r="L118" s="30"/>
      <c r="M118" s="35" t="s">
        <v>17</v>
      </c>
    </row>
    <row r="119" spans="1:524" ht="15" customHeight="1" x14ac:dyDescent="0.25">
      <c r="B119" s="5"/>
      <c r="C119" s="228"/>
      <c r="D119" s="85" t="s">
        <v>18</v>
      </c>
      <c r="E119" s="42"/>
      <c r="F119" s="12"/>
      <c r="G119" s="43"/>
      <c r="H119" s="166">
        <f>SUMIF(E119:G119,"&gt;0")</f>
        <v>0</v>
      </c>
      <c r="I119" s="31">
        <f>COUNTIF(E119:G119,"a")</f>
        <v>0</v>
      </c>
      <c r="J119" s="13"/>
      <c r="K119" s="14"/>
      <c r="L119" s="15"/>
      <c r="M119" s="16" t="s">
        <v>109</v>
      </c>
    </row>
    <row r="120" spans="1:524" ht="12.75" x14ac:dyDescent="0.25">
      <c r="B120" s="5"/>
      <c r="C120" s="74"/>
      <c r="D120" s="45"/>
      <c r="E120" s="45"/>
      <c r="F120" s="45"/>
      <c r="G120" s="45"/>
      <c r="H120" s="170"/>
      <c r="I120" s="108"/>
      <c r="J120" s="18"/>
      <c r="K120" s="19"/>
      <c r="L120" s="20"/>
      <c r="M120" s="26" t="s">
        <v>110</v>
      </c>
    </row>
    <row r="121" spans="1:524" ht="12.75" x14ac:dyDescent="0.25">
      <c r="B121" s="5"/>
      <c r="C121" s="74"/>
      <c r="D121" s="45"/>
      <c r="E121" s="45"/>
      <c r="F121" s="45"/>
      <c r="G121" s="45"/>
      <c r="H121" s="170"/>
      <c r="I121" s="108"/>
      <c r="J121" s="18"/>
      <c r="K121" s="19"/>
      <c r="L121" s="20"/>
      <c r="M121" s="26" t="s">
        <v>78</v>
      </c>
    </row>
    <row r="122" spans="1:524" ht="13.5" thickBot="1" x14ac:dyDescent="0.3">
      <c r="B122" s="5"/>
      <c r="C122" s="74"/>
      <c r="D122" s="80"/>
      <c r="E122" s="45"/>
      <c r="F122" s="45"/>
      <c r="G122" s="45"/>
      <c r="H122" s="170"/>
      <c r="I122" s="108"/>
      <c r="J122" s="18"/>
      <c r="K122" s="19"/>
      <c r="L122" s="20"/>
      <c r="M122" s="192" t="s">
        <v>22</v>
      </c>
    </row>
    <row r="123" spans="1:524" ht="15" customHeight="1" x14ac:dyDescent="0.25">
      <c r="B123" s="5"/>
      <c r="C123" s="227" t="s">
        <v>81</v>
      </c>
      <c r="D123" s="84" t="s">
        <v>15</v>
      </c>
      <c r="E123" s="42"/>
      <c r="F123" s="12"/>
      <c r="G123" s="12"/>
      <c r="H123" s="166">
        <f>SUMIF(E123:G123,"&gt;0")</f>
        <v>0</v>
      </c>
      <c r="I123" s="31">
        <f>COUNTIF(E123:G123,"a")</f>
        <v>0</v>
      </c>
      <c r="J123" s="13"/>
      <c r="K123" s="14"/>
      <c r="L123" s="15"/>
      <c r="M123" s="32" t="s">
        <v>26</v>
      </c>
    </row>
    <row r="124" spans="1:524" ht="15" customHeight="1" thickBot="1" x14ac:dyDescent="0.3">
      <c r="B124" s="5"/>
      <c r="C124" s="228"/>
      <c r="D124" s="79"/>
      <c r="E124" s="49"/>
      <c r="F124" s="49"/>
      <c r="G124" s="49"/>
      <c r="H124" s="165"/>
      <c r="I124" s="108"/>
      <c r="J124" s="18"/>
      <c r="K124" s="19"/>
      <c r="L124" s="20"/>
      <c r="M124" s="35" t="s">
        <v>17</v>
      </c>
    </row>
    <row r="125" spans="1:524" ht="15" customHeight="1" x14ac:dyDescent="0.25">
      <c r="B125" s="5"/>
      <c r="C125" s="228"/>
      <c r="D125" s="85" t="s">
        <v>18</v>
      </c>
      <c r="E125" s="42"/>
      <c r="F125" s="12"/>
      <c r="G125" s="43"/>
      <c r="H125" s="166">
        <f>SUMIF(E125:G125,"&gt;0")</f>
        <v>0</v>
      </c>
      <c r="I125" s="31">
        <f>COUNTIF(E125:G125,"a")</f>
        <v>0</v>
      </c>
      <c r="J125" s="13"/>
      <c r="K125" s="14"/>
      <c r="L125" s="15"/>
      <c r="M125" s="16" t="s">
        <v>109</v>
      </c>
    </row>
    <row r="126" spans="1:524" ht="15" customHeight="1" x14ac:dyDescent="0.25">
      <c r="B126" s="5"/>
      <c r="C126" s="228"/>
      <c r="D126" s="80"/>
      <c r="E126" s="45"/>
      <c r="F126" s="45"/>
      <c r="G126" s="45"/>
      <c r="H126" s="170"/>
      <c r="I126" s="110"/>
      <c r="J126" s="18"/>
      <c r="K126" s="19"/>
      <c r="L126" s="20"/>
      <c r="M126" s="26" t="s">
        <v>110</v>
      </c>
    </row>
    <row r="127" spans="1:524" ht="13.5" customHeight="1" x14ac:dyDescent="0.25">
      <c r="B127" s="5"/>
      <c r="C127" s="228"/>
      <c r="D127" s="37"/>
      <c r="E127" s="62">
        <f>IF(E125="a",1,0)</f>
        <v>0</v>
      </c>
      <c r="F127" s="62">
        <f>IF(F125="a",1,0)</f>
        <v>0</v>
      </c>
      <c r="G127" s="62">
        <f>IF(G125="a",1,0)</f>
        <v>0</v>
      </c>
      <c r="H127" s="171">
        <f>IF((E127+F127+G127)=3,1,0)</f>
        <v>0</v>
      </c>
      <c r="I127" s="109"/>
      <c r="J127" s="18"/>
      <c r="K127" s="19"/>
      <c r="L127" s="20"/>
      <c r="M127" s="46" t="s">
        <v>78</v>
      </c>
    </row>
    <row r="128" spans="1:524" ht="15" customHeight="1" thickBot="1" x14ac:dyDescent="0.3">
      <c r="B128" s="5"/>
      <c r="C128" s="228"/>
      <c r="D128" s="37"/>
      <c r="E128" s="45"/>
      <c r="F128" s="45"/>
      <c r="G128" s="45"/>
      <c r="H128" s="165"/>
      <c r="I128" s="110"/>
      <c r="J128" s="18"/>
      <c r="K128" s="19"/>
      <c r="L128" s="20"/>
      <c r="M128" s="185" t="s">
        <v>22</v>
      </c>
    </row>
    <row r="129" spans="1:524" ht="15" customHeight="1" thickBot="1" x14ac:dyDescent="0.3">
      <c r="B129" s="5"/>
      <c r="C129" s="63" t="s">
        <v>82</v>
      </c>
      <c r="D129" s="63"/>
      <c r="E129" s="64">
        <f>SUM(E105,E107,E111,E113,E117,E119,E123,E125)</f>
        <v>0</v>
      </c>
      <c r="F129" s="64">
        <f>SUM(F105,F107,F111,F113,F117,F119,F123,F125)</f>
        <v>0</v>
      </c>
      <c r="G129" s="218">
        <f>SUM(G105,G107,G113,G111,G117,G119,G123,G125,)</f>
        <v>0</v>
      </c>
      <c r="H129" s="219">
        <f>SUM(E129:G129)</f>
        <v>0</v>
      </c>
      <c r="I129" s="105">
        <f>SUM(I105+I107+I111+I113+I117+I119+I123+I125)</f>
        <v>0</v>
      </c>
      <c r="J129" s="66"/>
      <c r="K129" s="67"/>
      <c r="L129" s="68"/>
      <c r="M129" s="68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  <c r="IS129" s="107"/>
      <c r="IT129" s="107"/>
      <c r="IU129" s="107"/>
      <c r="IV129" s="107"/>
      <c r="IW129" s="107"/>
      <c r="IX129" s="107"/>
      <c r="IY129" s="107"/>
      <c r="IZ129" s="107"/>
      <c r="JA129" s="107"/>
      <c r="JB129" s="107"/>
      <c r="JC129" s="107"/>
      <c r="JD129" s="107"/>
      <c r="JE129" s="107"/>
      <c r="JF129" s="107"/>
      <c r="JG129" s="107"/>
      <c r="JH129" s="107"/>
      <c r="JI129" s="107"/>
      <c r="JJ129" s="107"/>
      <c r="JK129" s="107"/>
      <c r="JL129" s="107"/>
      <c r="JM129" s="107"/>
      <c r="JN129" s="107"/>
      <c r="JO129" s="107"/>
      <c r="JP129" s="107"/>
      <c r="JQ129" s="107"/>
      <c r="JR129" s="107"/>
      <c r="JS129" s="107"/>
      <c r="JT129" s="107"/>
      <c r="JU129" s="107"/>
      <c r="JV129" s="107"/>
      <c r="JW129" s="107"/>
      <c r="JX129" s="107"/>
      <c r="JY129" s="107"/>
      <c r="JZ129" s="107"/>
      <c r="KA129" s="107"/>
      <c r="KB129" s="107"/>
      <c r="KC129" s="107"/>
      <c r="KD129" s="107"/>
      <c r="KE129" s="107"/>
      <c r="KF129" s="107"/>
      <c r="KG129" s="107"/>
      <c r="KH129" s="107"/>
      <c r="KI129" s="107"/>
      <c r="KJ129" s="107"/>
      <c r="KK129" s="107"/>
      <c r="KL129" s="107"/>
      <c r="KM129" s="107"/>
      <c r="KN129" s="107"/>
      <c r="KO129" s="107"/>
      <c r="KP129" s="107"/>
      <c r="KQ129" s="107"/>
      <c r="KR129" s="107"/>
      <c r="KS129" s="107"/>
      <c r="KT129" s="107"/>
      <c r="KU129" s="107"/>
      <c r="KV129" s="107"/>
      <c r="KW129" s="107"/>
      <c r="KX129" s="107"/>
      <c r="KY129" s="107"/>
      <c r="KZ129" s="107"/>
      <c r="LA129" s="107"/>
      <c r="LB129" s="107"/>
      <c r="LC129" s="107"/>
      <c r="LD129" s="107"/>
      <c r="LE129" s="107"/>
      <c r="LF129" s="107"/>
      <c r="LG129" s="107"/>
      <c r="LH129" s="107"/>
      <c r="LI129" s="107"/>
      <c r="LJ129" s="107"/>
      <c r="LK129" s="107"/>
      <c r="LL129" s="107"/>
      <c r="LM129" s="107"/>
      <c r="LN129" s="107"/>
      <c r="LO129" s="107"/>
      <c r="LP129" s="107"/>
      <c r="LQ129" s="107"/>
      <c r="LR129" s="107"/>
      <c r="LS129" s="107"/>
      <c r="LT129" s="107"/>
      <c r="LU129" s="107"/>
      <c r="LV129" s="107"/>
      <c r="LW129" s="107"/>
      <c r="LX129" s="107"/>
      <c r="LY129" s="107"/>
      <c r="LZ129" s="107"/>
      <c r="MA129" s="107"/>
      <c r="MB129" s="107"/>
      <c r="MC129" s="107"/>
      <c r="MD129" s="107"/>
      <c r="ME129" s="107"/>
      <c r="MF129" s="107"/>
      <c r="MG129" s="107"/>
      <c r="MH129" s="107"/>
      <c r="MI129" s="107"/>
      <c r="MJ129" s="107"/>
      <c r="MK129" s="107"/>
      <c r="ML129" s="107"/>
      <c r="MM129" s="107"/>
      <c r="MN129" s="107"/>
      <c r="MO129" s="107"/>
      <c r="MP129" s="107"/>
      <c r="MQ129" s="107"/>
      <c r="MR129" s="107"/>
      <c r="MS129" s="107"/>
      <c r="MT129" s="107"/>
      <c r="MU129" s="107"/>
      <c r="MV129" s="107"/>
      <c r="MW129" s="107"/>
      <c r="MX129" s="107"/>
      <c r="MY129" s="107"/>
      <c r="MZ129" s="107"/>
      <c r="NA129" s="107"/>
      <c r="NB129" s="107"/>
      <c r="NC129" s="107"/>
      <c r="ND129" s="107"/>
      <c r="NE129" s="107"/>
      <c r="NF129" s="107"/>
      <c r="NG129" s="107"/>
      <c r="NH129" s="107"/>
      <c r="NI129" s="107"/>
      <c r="NJ129" s="107"/>
      <c r="NK129" s="107"/>
      <c r="NL129" s="107"/>
      <c r="NM129" s="107"/>
      <c r="NN129" s="107"/>
      <c r="NO129" s="107"/>
      <c r="NP129" s="107"/>
      <c r="NQ129" s="107"/>
      <c r="NR129" s="107"/>
      <c r="NS129" s="107"/>
      <c r="NT129" s="107"/>
      <c r="NU129" s="107"/>
      <c r="NV129" s="107"/>
      <c r="NW129" s="107"/>
      <c r="NX129" s="107"/>
      <c r="NY129" s="107"/>
      <c r="NZ129" s="107"/>
      <c r="OA129" s="107"/>
      <c r="OB129" s="107"/>
      <c r="OC129" s="107"/>
      <c r="OD129" s="107"/>
      <c r="OE129" s="107"/>
      <c r="OF129" s="107"/>
      <c r="OG129" s="107"/>
      <c r="OH129" s="107"/>
      <c r="OI129" s="107"/>
      <c r="OJ129" s="107"/>
      <c r="OK129" s="107"/>
      <c r="OL129" s="107"/>
      <c r="OM129" s="107"/>
      <c r="ON129" s="107"/>
      <c r="OO129" s="107"/>
      <c r="OP129" s="107"/>
      <c r="OQ129" s="107"/>
      <c r="OR129" s="107"/>
      <c r="OS129" s="107"/>
      <c r="OT129" s="107"/>
      <c r="OU129" s="107"/>
      <c r="OV129" s="107"/>
      <c r="OW129" s="107"/>
      <c r="OX129" s="107"/>
      <c r="OY129" s="107"/>
      <c r="OZ129" s="107"/>
      <c r="PA129" s="107"/>
      <c r="PB129" s="107"/>
      <c r="PC129" s="107"/>
      <c r="PD129" s="107"/>
      <c r="PE129" s="107"/>
      <c r="PF129" s="107"/>
      <c r="PG129" s="107"/>
      <c r="PH129" s="107"/>
      <c r="PI129" s="107"/>
      <c r="PJ129" s="107"/>
      <c r="PK129" s="107"/>
      <c r="PL129" s="107"/>
      <c r="PM129" s="107"/>
      <c r="PN129" s="107"/>
      <c r="PO129" s="107"/>
      <c r="PP129" s="107"/>
      <c r="PQ129" s="107"/>
      <c r="PR129" s="107"/>
      <c r="PS129" s="107"/>
      <c r="PT129" s="107"/>
      <c r="PU129" s="107"/>
      <c r="PV129" s="107"/>
      <c r="PW129" s="107"/>
      <c r="PX129" s="107"/>
      <c r="PY129" s="107"/>
      <c r="PZ129" s="107"/>
      <c r="QA129" s="107"/>
      <c r="QB129" s="107"/>
      <c r="QC129" s="107"/>
      <c r="QD129" s="107"/>
      <c r="QE129" s="107"/>
      <c r="QF129" s="107"/>
      <c r="QG129" s="107"/>
      <c r="QH129" s="107"/>
      <c r="QI129" s="107"/>
      <c r="QJ129" s="107"/>
      <c r="QK129" s="107"/>
      <c r="QL129" s="107"/>
      <c r="QM129" s="107"/>
      <c r="QN129" s="107"/>
      <c r="QO129" s="107"/>
      <c r="QP129" s="107"/>
      <c r="QQ129" s="107"/>
      <c r="QR129" s="107"/>
      <c r="QS129" s="107"/>
      <c r="QT129" s="107"/>
      <c r="QU129" s="107"/>
      <c r="QV129" s="107"/>
      <c r="QW129" s="107"/>
      <c r="QX129" s="107"/>
      <c r="QY129" s="107"/>
      <c r="QZ129" s="107"/>
      <c r="RA129" s="107"/>
      <c r="RB129" s="107"/>
      <c r="RC129" s="107"/>
      <c r="RD129" s="107"/>
      <c r="RE129" s="107"/>
      <c r="RF129" s="107"/>
      <c r="RG129" s="107"/>
      <c r="RH129" s="107"/>
      <c r="RI129" s="107"/>
      <c r="RJ129" s="107"/>
      <c r="RK129" s="107"/>
      <c r="RL129" s="107"/>
      <c r="RM129" s="107"/>
      <c r="RN129" s="107"/>
      <c r="RO129" s="107"/>
      <c r="RP129" s="107"/>
      <c r="RQ129" s="107"/>
      <c r="RR129" s="107"/>
      <c r="RS129" s="107"/>
      <c r="RT129" s="107"/>
      <c r="RU129" s="107"/>
      <c r="RV129" s="107"/>
      <c r="RW129" s="107"/>
      <c r="RX129" s="107"/>
      <c r="RY129" s="107"/>
      <c r="RZ129" s="107"/>
      <c r="SA129" s="107"/>
      <c r="SB129" s="107"/>
      <c r="SC129" s="107"/>
      <c r="SD129" s="107"/>
      <c r="SE129" s="107"/>
      <c r="SF129" s="107"/>
      <c r="SG129" s="107"/>
      <c r="SH129" s="107"/>
      <c r="SI129" s="107"/>
      <c r="SJ129" s="107"/>
      <c r="SK129" s="107"/>
      <c r="SL129" s="107"/>
      <c r="SM129" s="107"/>
      <c r="SN129" s="107"/>
      <c r="SO129" s="107"/>
      <c r="SP129" s="107"/>
      <c r="SQ129" s="107"/>
      <c r="SR129" s="107"/>
      <c r="SS129" s="107"/>
      <c r="ST129" s="107"/>
      <c r="SU129" s="107"/>
      <c r="SV129" s="107"/>
      <c r="SW129" s="107"/>
      <c r="SX129" s="107"/>
      <c r="SY129" s="107"/>
      <c r="SZ129" s="107"/>
      <c r="TA129" s="107"/>
      <c r="TB129" s="107"/>
      <c r="TC129" s="107"/>
      <c r="TD129" s="107"/>
    </row>
    <row r="130" spans="1:524" ht="26.25" thickBot="1" x14ac:dyDescent="0.3">
      <c r="B130" s="5"/>
      <c r="C130" s="119" t="s">
        <v>125</v>
      </c>
      <c r="D130" s="120"/>
      <c r="E130" s="121">
        <f>SUM(E39,E59,E46,E69,E75,E88,E103,E129)</f>
        <v>0</v>
      </c>
      <c r="F130" s="121">
        <f>SUM(F39,F59,F46,F69,F75,F88,F103,F129)</f>
        <v>0</v>
      </c>
      <c r="G130" s="214">
        <f>SUM(G39,G59,G46,G69,G75,G88,G103,G129)</f>
        <v>0</v>
      </c>
      <c r="H130" s="216">
        <f>SUM(E130:G130)</f>
        <v>0</v>
      </c>
      <c r="I130" s="122"/>
      <c r="J130" s="123"/>
      <c r="K130" s="123"/>
      <c r="L130" s="124"/>
      <c r="M130" s="124"/>
    </row>
    <row r="131" spans="1:524" ht="30" customHeight="1" thickBot="1" x14ac:dyDescent="0.3">
      <c r="C131" s="119" t="s">
        <v>211</v>
      </c>
      <c r="D131" s="125"/>
      <c r="E131" s="126">
        <f>COUNTIF(E34:E128, "a")</f>
        <v>0</v>
      </c>
      <c r="F131" s="126">
        <f>COUNTIF(F34:F128, "a")</f>
        <v>0</v>
      </c>
      <c r="G131" s="215">
        <f>COUNTIF(G34:G128, "a")</f>
        <v>0</v>
      </c>
      <c r="H131" s="217"/>
      <c r="I131" s="127">
        <f>E131+F131+G131</f>
        <v>0</v>
      </c>
      <c r="J131" s="123"/>
      <c r="K131" s="123"/>
      <c r="L131" s="124"/>
      <c r="M131" s="124"/>
    </row>
    <row r="132" spans="1:524" s="107" customFormat="1" ht="15" customHeight="1" thickBot="1" x14ac:dyDescent="0.3">
      <c r="C132" s="116"/>
      <c r="E132" s="10"/>
      <c r="F132" s="10"/>
      <c r="G132" s="10"/>
      <c r="H132" s="117"/>
      <c r="I132" s="117"/>
      <c r="M132" s="8"/>
    </row>
    <row r="133" spans="1:524" ht="15" customHeight="1" x14ac:dyDescent="0.25">
      <c r="B133" s="5"/>
      <c r="C133" s="264" t="s">
        <v>12</v>
      </c>
      <c r="D133" s="275"/>
      <c r="E133" s="276"/>
      <c r="F133" s="276"/>
      <c r="G133" s="276"/>
      <c r="H133" s="276"/>
      <c r="I133" s="276"/>
      <c r="J133" s="276"/>
      <c r="K133" s="276"/>
      <c r="L133" s="277"/>
      <c r="M133" s="111"/>
    </row>
    <row r="134" spans="1:524" ht="15" customHeight="1" thickBot="1" x14ac:dyDescent="0.3">
      <c r="B134" s="5"/>
      <c r="C134" s="265"/>
      <c r="D134" s="112" t="s">
        <v>4</v>
      </c>
      <c r="E134" s="53" t="s">
        <v>7</v>
      </c>
      <c r="F134" s="53" t="s">
        <v>8</v>
      </c>
      <c r="G134" s="53" t="s">
        <v>9</v>
      </c>
      <c r="H134" s="54" t="s">
        <v>13</v>
      </c>
      <c r="I134" s="113" t="s">
        <v>92</v>
      </c>
      <c r="J134" s="52" t="s">
        <v>7</v>
      </c>
      <c r="K134" s="53" t="s">
        <v>8</v>
      </c>
      <c r="L134" s="56" t="s">
        <v>9</v>
      </c>
      <c r="M134" s="57" t="s">
        <v>14</v>
      </c>
    </row>
    <row r="135" spans="1:524" s="107" customFormat="1" ht="15" customHeight="1" thickBot="1" x14ac:dyDescent="0.3">
      <c r="B135" s="5"/>
      <c r="C135" s="139" t="s">
        <v>113</v>
      </c>
      <c r="D135" s="148"/>
      <c r="E135" s="140"/>
      <c r="F135" s="140"/>
      <c r="G135" s="140"/>
      <c r="H135" s="141"/>
      <c r="I135" s="141"/>
      <c r="J135" s="142"/>
      <c r="K135" s="143"/>
      <c r="L135" s="144"/>
      <c r="M135" s="3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</row>
    <row r="136" spans="1:524" ht="12.75" customHeight="1" x14ac:dyDescent="0.25">
      <c r="B136" s="5"/>
      <c r="C136" s="242" t="s">
        <v>116</v>
      </c>
      <c r="D136" s="11" t="s">
        <v>15</v>
      </c>
      <c r="E136" s="12"/>
      <c r="F136" s="12"/>
      <c r="G136" s="12"/>
      <c r="H136" s="172">
        <f>SUMIF(E136:G136,"&gt;0")</f>
        <v>0</v>
      </c>
      <c r="I136" s="104">
        <f>COUNTIF(E136:G136,"a")</f>
        <v>0</v>
      </c>
      <c r="J136" s="13"/>
      <c r="K136" s="14"/>
      <c r="L136" s="15"/>
      <c r="M136" s="16" t="s">
        <v>16</v>
      </c>
    </row>
    <row r="137" spans="1:524" ht="15" customHeight="1" thickBot="1" x14ac:dyDescent="0.3">
      <c r="B137" s="5"/>
      <c r="C137" s="243"/>
      <c r="D137" s="17"/>
      <c r="E137" s="49"/>
      <c r="F137" s="49"/>
      <c r="G137" s="49"/>
      <c r="H137" s="173"/>
      <c r="I137" s="174"/>
      <c r="J137" s="18"/>
      <c r="K137" s="19"/>
      <c r="L137" s="20"/>
      <c r="M137" s="21" t="s">
        <v>17</v>
      </c>
    </row>
    <row r="138" spans="1:524" ht="12.75" x14ac:dyDescent="0.25">
      <c r="B138" s="5"/>
      <c r="C138" s="243"/>
      <c r="D138" s="22" t="s">
        <v>18</v>
      </c>
      <c r="E138" s="12"/>
      <c r="F138" s="12"/>
      <c r="G138" s="12"/>
      <c r="H138" s="175">
        <f>SUMIF(E138:G138,"&gt;0")</f>
        <v>0</v>
      </c>
      <c r="I138" s="176">
        <f>COUNTIF(E138:G138,"a")</f>
        <v>0</v>
      </c>
      <c r="J138" s="13"/>
      <c r="K138" s="14"/>
      <c r="L138" s="15"/>
      <c r="M138" s="23" t="s">
        <v>19</v>
      </c>
    </row>
    <row r="139" spans="1:524" ht="15" customHeight="1" x14ac:dyDescent="0.25">
      <c r="B139" s="5"/>
      <c r="C139" s="280"/>
      <c r="D139" s="61"/>
      <c r="E139" s="62"/>
      <c r="F139" s="62"/>
      <c r="G139" s="62"/>
      <c r="H139" s="175"/>
      <c r="I139" s="176"/>
      <c r="J139" s="18"/>
      <c r="K139" s="19"/>
      <c r="L139" s="20"/>
      <c r="M139" s="25" t="s">
        <v>20</v>
      </c>
    </row>
    <row r="140" spans="1:524" ht="15" customHeight="1" x14ac:dyDescent="0.25">
      <c r="B140" s="5"/>
      <c r="C140" s="280"/>
      <c r="D140" s="8"/>
      <c r="E140" s="62"/>
      <c r="F140" s="62"/>
      <c r="G140" s="45"/>
      <c r="H140" s="175"/>
      <c r="I140" s="176"/>
      <c r="J140" s="18"/>
      <c r="K140" s="19"/>
      <c r="L140" s="20"/>
      <c r="M140" s="26" t="s">
        <v>21</v>
      </c>
    </row>
    <row r="141" spans="1:524" ht="15" customHeight="1" thickBot="1" x14ac:dyDescent="0.3">
      <c r="B141" s="5"/>
      <c r="C141" s="280"/>
      <c r="D141" s="27"/>
      <c r="E141" s="62"/>
      <c r="F141" s="62"/>
      <c r="G141" s="62"/>
      <c r="H141" s="173"/>
      <c r="I141" s="174"/>
      <c r="J141" s="28"/>
      <c r="K141" s="29"/>
      <c r="L141" s="30"/>
      <c r="M141" s="194" t="s">
        <v>22</v>
      </c>
    </row>
    <row r="142" spans="1:524" ht="15" customHeight="1" x14ac:dyDescent="0.25">
      <c r="A142" s="107"/>
      <c r="B142" s="5"/>
      <c r="C142" s="280"/>
      <c r="D142" s="240" t="s">
        <v>112</v>
      </c>
      <c r="E142" s="12"/>
      <c r="F142" s="12"/>
      <c r="G142" s="12"/>
      <c r="H142" s="175">
        <f>SUMIF(E142:G142,"&gt;0")</f>
        <v>0</v>
      </c>
      <c r="I142" s="176">
        <f>COUNTIF(E142:G142,"a")</f>
        <v>0</v>
      </c>
      <c r="J142" s="13"/>
      <c r="K142" s="14"/>
      <c r="L142" s="15"/>
      <c r="M142" s="26" t="s">
        <v>23</v>
      </c>
    </row>
    <row r="143" spans="1:524" ht="15" customHeight="1" x14ac:dyDescent="0.25">
      <c r="A143" s="107"/>
      <c r="B143" s="5"/>
      <c r="C143" s="280"/>
      <c r="D143" s="241"/>
      <c r="E143" s="62"/>
      <c r="F143" s="62"/>
      <c r="G143" s="62"/>
      <c r="H143" s="175"/>
      <c r="I143" s="176"/>
      <c r="J143" s="18"/>
      <c r="K143" s="19"/>
      <c r="L143" s="20"/>
      <c r="M143" s="25" t="s">
        <v>24</v>
      </c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107"/>
      <c r="IS143" s="107"/>
      <c r="IT143" s="107"/>
      <c r="IU143" s="107"/>
      <c r="IV143" s="107"/>
      <c r="IW143" s="107"/>
      <c r="IX143" s="107"/>
      <c r="IY143" s="107"/>
      <c r="IZ143" s="107"/>
      <c r="JA143" s="107"/>
      <c r="JB143" s="107"/>
      <c r="JC143" s="107"/>
      <c r="JD143" s="107"/>
      <c r="JE143" s="107"/>
      <c r="JF143" s="107"/>
      <c r="JG143" s="107"/>
      <c r="JH143" s="107"/>
      <c r="JI143" s="107"/>
      <c r="JJ143" s="107"/>
      <c r="JK143" s="107"/>
      <c r="JL143" s="107"/>
      <c r="JM143" s="107"/>
      <c r="JN143" s="107"/>
      <c r="JO143" s="107"/>
      <c r="JP143" s="107"/>
      <c r="JQ143" s="107"/>
      <c r="JR143" s="107"/>
      <c r="JS143" s="107"/>
      <c r="JT143" s="107"/>
      <c r="JU143" s="107"/>
      <c r="JV143" s="107"/>
      <c r="JW143" s="107"/>
      <c r="JX143" s="107"/>
      <c r="JY143" s="107"/>
      <c r="JZ143" s="107"/>
      <c r="KA143" s="107"/>
      <c r="KB143" s="107"/>
      <c r="KC143" s="107"/>
      <c r="KD143" s="107"/>
      <c r="KE143" s="107"/>
      <c r="KF143" s="107"/>
      <c r="KG143" s="107"/>
      <c r="KH143" s="107"/>
      <c r="KI143" s="107"/>
      <c r="KJ143" s="107"/>
      <c r="KK143" s="107"/>
      <c r="KL143" s="107"/>
      <c r="KM143" s="107"/>
      <c r="KN143" s="107"/>
      <c r="KO143" s="107"/>
      <c r="KP143" s="107"/>
      <c r="KQ143" s="107"/>
      <c r="KR143" s="107"/>
      <c r="KS143" s="107"/>
      <c r="KT143" s="107"/>
      <c r="KU143" s="107"/>
      <c r="KV143" s="107"/>
      <c r="KW143" s="107"/>
      <c r="KX143" s="107"/>
      <c r="KY143" s="107"/>
      <c r="KZ143" s="107"/>
      <c r="LA143" s="107"/>
      <c r="LB143" s="107"/>
      <c r="LC143" s="107"/>
      <c r="LD143" s="107"/>
      <c r="LE143" s="107"/>
      <c r="LF143" s="107"/>
      <c r="LG143" s="107"/>
      <c r="LH143" s="107"/>
      <c r="LI143" s="107"/>
      <c r="LJ143" s="107"/>
      <c r="LK143" s="107"/>
      <c r="LL143" s="107"/>
      <c r="LM143" s="107"/>
      <c r="LN143" s="107"/>
      <c r="LO143" s="107"/>
      <c r="LP143" s="107"/>
      <c r="LQ143" s="107"/>
      <c r="LR143" s="107"/>
      <c r="LS143" s="107"/>
      <c r="LT143" s="107"/>
      <c r="LU143" s="107"/>
      <c r="LV143" s="107"/>
      <c r="LW143" s="107"/>
      <c r="LX143" s="107"/>
      <c r="LY143" s="107"/>
      <c r="LZ143" s="107"/>
      <c r="MA143" s="107"/>
      <c r="MB143" s="107"/>
      <c r="MC143" s="107"/>
      <c r="MD143" s="107"/>
      <c r="ME143" s="107"/>
      <c r="MF143" s="107"/>
      <c r="MG143" s="107"/>
      <c r="MH143" s="107"/>
      <c r="MI143" s="107"/>
      <c r="MJ143" s="107"/>
      <c r="MK143" s="107"/>
      <c r="ML143" s="107"/>
      <c r="MM143" s="107"/>
      <c r="MN143" s="107"/>
      <c r="MO143" s="107"/>
      <c r="MP143" s="107"/>
      <c r="MQ143" s="107"/>
      <c r="MR143" s="107"/>
      <c r="MS143" s="107"/>
      <c r="MT143" s="107"/>
      <c r="MU143" s="107"/>
      <c r="MV143" s="107"/>
      <c r="MW143" s="107"/>
      <c r="MX143" s="107"/>
      <c r="MY143" s="107"/>
      <c r="MZ143" s="107"/>
      <c r="NA143" s="107"/>
      <c r="NB143" s="107"/>
      <c r="NC143" s="107"/>
      <c r="ND143" s="107"/>
      <c r="NE143" s="107"/>
      <c r="NF143" s="107"/>
      <c r="NG143" s="107"/>
      <c r="NH143" s="107"/>
      <c r="NI143" s="107"/>
      <c r="NJ143" s="107"/>
      <c r="NK143" s="107"/>
      <c r="NL143" s="107"/>
      <c r="NM143" s="107"/>
      <c r="NN143" s="107"/>
      <c r="NO143" s="107"/>
      <c r="NP143" s="107"/>
      <c r="NQ143" s="107"/>
      <c r="NR143" s="107"/>
      <c r="NS143" s="107"/>
      <c r="NT143" s="107"/>
      <c r="NU143" s="107"/>
      <c r="NV143" s="107"/>
      <c r="NW143" s="107"/>
      <c r="NX143" s="107"/>
      <c r="NY143" s="107"/>
      <c r="NZ143" s="107"/>
      <c r="OA143" s="107"/>
      <c r="OB143" s="107"/>
      <c r="OC143" s="107"/>
      <c r="OD143" s="107"/>
      <c r="OE143" s="107"/>
      <c r="OF143" s="107"/>
      <c r="OG143" s="107"/>
      <c r="OH143" s="107"/>
      <c r="OI143" s="107"/>
      <c r="OJ143" s="107"/>
      <c r="OK143" s="107"/>
      <c r="OL143" s="107"/>
      <c r="OM143" s="107"/>
      <c r="ON143" s="107"/>
      <c r="OO143" s="107"/>
      <c r="OP143" s="107"/>
      <c r="OQ143" s="107"/>
      <c r="OR143" s="107"/>
      <c r="OS143" s="107"/>
      <c r="OT143" s="107"/>
      <c r="OU143" s="107"/>
      <c r="OV143" s="107"/>
      <c r="OW143" s="107"/>
      <c r="OX143" s="107"/>
      <c r="OY143" s="107"/>
      <c r="OZ143" s="107"/>
      <c r="PA143" s="107"/>
      <c r="PB143" s="107"/>
      <c r="PC143" s="107"/>
      <c r="PD143" s="107"/>
      <c r="PE143" s="107"/>
      <c r="PF143" s="107"/>
      <c r="PG143" s="107"/>
      <c r="PH143" s="107"/>
      <c r="PI143" s="107"/>
      <c r="PJ143" s="107"/>
      <c r="PK143" s="107"/>
      <c r="PL143" s="107"/>
      <c r="PM143" s="107"/>
      <c r="PN143" s="107"/>
      <c r="PO143" s="107"/>
      <c r="PP143" s="107"/>
      <c r="PQ143" s="107"/>
      <c r="PR143" s="107"/>
      <c r="PS143" s="107"/>
      <c r="PT143" s="107"/>
      <c r="PU143" s="107"/>
      <c r="PV143" s="107"/>
      <c r="PW143" s="107"/>
      <c r="PX143" s="107"/>
      <c r="PY143" s="107"/>
      <c r="PZ143" s="107"/>
      <c r="QA143" s="107"/>
      <c r="QB143" s="107"/>
      <c r="QC143" s="107"/>
      <c r="QD143" s="107"/>
      <c r="QE143" s="107"/>
      <c r="QF143" s="107"/>
      <c r="QG143" s="107"/>
      <c r="QH143" s="107"/>
      <c r="QI143" s="107"/>
      <c r="QJ143" s="107"/>
      <c r="QK143" s="107"/>
      <c r="QL143" s="107"/>
      <c r="QM143" s="107"/>
      <c r="QN143" s="107"/>
      <c r="QO143" s="107"/>
      <c r="QP143" s="107"/>
      <c r="QQ143" s="107"/>
      <c r="QR143" s="107"/>
      <c r="QS143" s="107"/>
      <c r="QT143" s="107"/>
      <c r="QU143" s="107"/>
      <c r="QV143" s="107"/>
      <c r="QW143" s="107"/>
      <c r="QX143" s="107"/>
      <c r="QY143" s="107"/>
      <c r="QZ143" s="107"/>
      <c r="RA143" s="107"/>
      <c r="RB143" s="107"/>
      <c r="RC143" s="107"/>
      <c r="RD143" s="107"/>
      <c r="RE143" s="107"/>
      <c r="RF143" s="107"/>
      <c r="RG143" s="107"/>
      <c r="RH143" s="107"/>
      <c r="RI143" s="107"/>
      <c r="RJ143" s="107"/>
      <c r="RK143" s="107"/>
      <c r="RL143" s="107"/>
      <c r="RM143" s="107"/>
      <c r="RN143" s="107"/>
      <c r="RO143" s="107"/>
      <c r="RP143" s="107"/>
      <c r="RQ143" s="107"/>
      <c r="RR143" s="107"/>
      <c r="RS143" s="107"/>
      <c r="RT143" s="107"/>
      <c r="RU143" s="107"/>
      <c r="RV143" s="107"/>
      <c r="RW143" s="107"/>
      <c r="RX143" s="107"/>
      <c r="RY143" s="107"/>
      <c r="RZ143" s="107"/>
      <c r="SA143" s="107"/>
      <c r="SB143" s="107"/>
      <c r="SC143" s="107"/>
      <c r="SD143" s="107"/>
      <c r="SE143" s="107"/>
      <c r="SF143" s="107"/>
      <c r="SG143" s="107"/>
      <c r="SH143" s="107"/>
      <c r="SI143" s="107"/>
      <c r="SJ143" s="107"/>
      <c r="SK143" s="107"/>
      <c r="SL143" s="107"/>
      <c r="SM143" s="107"/>
      <c r="SN143" s="107"/>
      <c r="SO143" s="107"/>
      <c r="SP143" s="107"/>
      <c r="SQ143" s="107"/>
      <c r="SR143" s="107"/>
      <c r="SS143" s="107"/>
      <c r="ST143" s="107"/>
      <c r="SU143" s="107"/>
      <c r="SV143" s="107"/>
      <c r="SW143" s="107"/>
      <c r="SX143" s="107"/>
      <c r="SY143" s="107"/>
      <c r="SZ143" s="107"/>
      <c r="TA143" s="107"/>
      <c r="TB143" s="107"/>
      <c r="TC143" s="107"/>
      <c r="TD143" s="107"/>
    </row>
    <row r="144" spans="1:524" ht="15" customHeight="1" thickBot="1" x14ac:dyDescent="0.3">
      <c r="A144" s="107"/>
      <c r="B144" s="5"/>
      <c r="C144" s="281"/>
      <c r="D144" s="24"/>
      <c r="E144" s="62"/>
      <c r="F144" s="62"/>
      <c r="G144" s="62"/>
      <c r="H144" s="173"/>
      <c r="I144" s="176"/>
      <c r="J144" s="19"/>
      <c r="K144" s="19"/>
      <c r="L144" s="19"/>
      <c r="M144" s="193" t="s">
        <v>22</v>
      </c>
    </row>
    <row r="145" spans="1:524" ht="15" customHeight="1" thickBot="1" x14ac:dyDescent="0.3">
      <c r="A145" s="107"/>
      <c r="B145" s="5"/>
      <c r="C145" s="63" t="s">
        <v>25</v>
      </c>
      <c r="D145" s="63"/>
      <c r="E145" s="64">
        <f>SUM(E136:E143)</f>
        <v>0</v>
      </c>
      <c r="F145" s="64">
        <f>SUM(F136:F143)</f>
        <v>0</v>
      </c>
      <c r="G145" s="218">
        <f>SUM(G136:G143)</f>
        <v>0</v>
      </c>
      <c r="H145" s="220">
        <f>SUM(H136+H138+H142)</f>
        <v>0</v>
      </c>
      <c r="I145" s="177">
        <f>SUM(I136:I144)</f>
        <v>0</v>
      </c>
      <c r="J145" s="66"/>
      <c r="K145" s="67"/>
      <c r="L145" s="68"/>
      <c r="M145" s="68"/>
    </row>
    <row r="146" spans="1:524" s="107" customFormat="1" ht="15" customHeight="1" thickBot="1" x14ac:dyDescent="0.3">
      <c r="B146" s="5"/>
      <c r="C146" s="139" t="s">
        <v>114</v>
      </c>
      <c r="D146" s="147"/>
      <c r="E146" s="140"/>
      <c r="F146" s="140"/>
      <c r="G146" s="140"/>
      <c r="H146" s="178"/>
      <c r="I146" s="178"/>
      <c r="J146" s="142"/>
      <c r="K146" s="143"/>
      <c r="L146" s="144"/>
      <c r="M146" s="14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</row>
    <row r="147" spans="1:524" ht="15" customHeight="1" x14ac:dyDescent="0.25">
      <c r="A147" s="107"/>
      <c r="B147" s="5"/>
      <c r="C147" s="242" t="s">
        <v>117</v>
      </c>
      <c r="D147" s="244" t="s">
        <v>111</v>
      </c>
      <c r="E147" s="12"/>
      <c r="F147" s="12"/>
      <c r="G147" s="12"/>
      <c r="H147" s="179">
        <f>SUMIF(E147:G147,"&gt;0")</f>
        <v>0</v>
      </c>
      <c r="I147" s="180">
        <f>COUNTIF(E147:G147,"a")</f>
        <v>0</v>
      </c>
      <c r="J147" s="13"/>
      <c r="K147" s="14"/>
      <c r="L147" s="15"/>
      <c r="M147" s="32" t="s">
        <v>23</v>
      </c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  <c r="JM147" s="34"/>
      <c r="JN147" s="34"/>
      <c r="JO147" s="34"/>
      <c r="JP147" s="34"/>
      <c r="JQ147" s="34"/>
      <c r="JR147" s="34"/>
      <c r="JS147" s="34"/>
      <c r="JT147" s="34"/>
      <c r="JU147" s="34"/>
      <c r="JV147" s="34"/>
      <c r="JW147" s="34"/>
      <c r="JX147" s="34"/>
      <c r="JY147" s="34"/>
      <c r="JZ147" s="34"/>
      <c r="KA147" s="34"/>
      <c r="KB147" s="34"/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  <c r="LD147" s="34"/>
      <c r="LE147" s="34"/>
      <c r="LF147" s="34"/>
      <c r="LG147" s="34"/>
      <c r="LH147" s="34"/>
      <c r="LI147" s="34"/>
      <c r="LJ147" s="34"/>
      <c r="LK147" s="34"/>
      <c r="LL147" s="34"/>
      <c r="LM147" s="34"/>
      <c r="LN147" s="34"/>
      <c r="LO147" s="34"/>
      <c r="LP147" s="34"/>
      <c r="LQ147" s="34"/>
      <c r="LR147" s="34"/>
      <c r="LS147" s="34"/>
      <c r="LT147" s="34"/>
      <c r="LU147" s="34"/>
      <c r="LV147" s="34"/>
      <c r="LW147" s="34"/>
      <c r="LX147" s="34"/>
      <c r="LY147" s="34"/>
      <c r="LZ147" s="34"/>
      <c r="MA147" s="34"/>
      <c r="MB147" s="34"/>
      <c r="MC147" s="34"/>
      <c r="MD147" s="34"/>
      <c r="ME147" s="34"/>
      <c r="MF147" s="34"/>
      <c r="MG147" s="34"/>
      <c r="MH147" s="34"/>
      <c r="MI147" s="34"/>
      <c r="MJ147" s="34"/>
      <c r="MK147" s="34"/>
      <c r="ML147" s="34"/>
      <c r="MM147" s="34"/>
      <c r="MN147" s="34"/>
      <c r="MO147" s="34"/>
      <c r="MP147" s="34"/>
      <c r="MQ147" s="34"/>
      <c r="MR147" s="34"/>
      <c r="MS147" s="34"/>
      <c r="MT147" s="34"/>
      <c r="MU147" s="34"/>
      <c r="MV147" s="34"/>
      <c r="MW147" s="34"/>
      <c r="MX147" s="34"/>
      <c r="MY147" s="34"/>
      <c r="MZ147" s="34"/>
      <c r="NA147" s="34"/>
      <c r="NB147" s="34"/>
      <c r="NC147" s="34"/>
      <c r="ND147" s="34"/>
      <c r="NE147" s="34"/>
      <c r="NF147" s="34"/>
      <c r="NG147" s="34"/>
      <c r="NH147" s="34"/>
      <c r="NI147" s="34"/>
      <c r="NJ147" s="34"/>
      <c r="NK147" s="34"/>
      <c r="NL147" s="34"/>
      <c r="NM147" s="34"/>
      <c r="NN147" s="34"/>
      <c r="NO147" s="34"/>
      <c r="NP147" s="34"/>
      <c r="NQ147" s="34"/>
      <c r="NR147" s="34"/>
      <c r="NS147" s="34"/>
      <c r="NT147" s="34"/>
      <c r="NU147" s="34"/>
      <c r="NV147" s="34"/>
      <c r="NW147" s="34"/>
      <c r="NX147" s="34"/>
      <c r="NY147" s="34"/>
      <c r="NZ147" s="34"/>
      <c r="OA147" s="34"/>
      <c r="OB147" s="34"/>
      <c r="OC147" s="34"/>
      <c r="OD147" s="34"/>
      <c r="OE147" s="34"/>
      <c r="OF147" s="34"/>
      <c r="OG147" s="34"/>
      <c r="OH147" s="34"/>
      <c r="OI147" s="34"/>
      <c r="OJ147" s="34"/>
      <c r="OK147" s="34"/>
      <c r="OL147" s="34"/>
      <c r="OM147" s="34"/>
      <c r="ON147" s="34"/>
      <c r="OO147" s="34"/>
      <c r="OP147" s="34"/>
      <c r="OQ147" s="34"/>
      <c r="OR147" s="34"/>
      <c r="OS147" s="34"/>
      <c r="OT147" s="34"/>
      <c r="OU147" s="34"/>
      <c r="OV147" s="34"/>
      <c r="OW147" s="34"/>
      <c r="OX147" s="34"/>
      <c r="OY147" s="34"/>
      <c r="OZ147" s="34"/>
      <c r="PA147" s="34"/>
      <c r="PB147" s="34"/>
      <c r="PC147" s="34"/>
      <c r="PD147" s="34"/>
      <c r="PE147" s="34"/>
      <c r="PF147" s="34"/>
      <c r="PG147" s="34"/>
      <c r="PH147" s="34"/>
      <c r="PI147" s="34"/>
      <c r="PJ147" s="34"/>
      <c r="PK147" s="34"/>
      <c r="PL147" s="34"/>
      <c r="PM147" s="34"/>
      <c r="PN147" s="34"/>
      <c r="PO147" s="34"/>
      <c r="PP147" s="34"/>
      <c r="PQ147" s="34"/>
      <c r="PR147" s="34"/>
      <c r="PS147" s="34"/>
      <c r="PT147" s="34"/>
      <c r="PU147" s="34"/>
      <c r="PV147" s="34"/>
      <c r="PW147" s="34"/>
      <c r="PX147" s="34"/>
      <c r="PY147" s="34"/>
      <c r="PZ147" s="34"/>
      <c r="QA147" s="34"/>
      <c r="QB147" s="34"/>
      <c r="QC147" s="34"/>
      <c r="QD147" s="34"/>
      <c r="QE147" s="34"/>
      <c r="QF147" s="34"/>
      <c r="QG147" s="34"/>
      <c r="QH147" s="34"/>
      <c r="QI147" s="34"/>
      <c r="QJ147" s="34"/>
      <c r="QK147" s="34"/>
      <c r="QL147" s="34"/>
      <c r="QM147" s="34"/>
      <c r="QN147" s="34"/>
      <c r="QO147" s="34"/>
      <c r="QP147" s="34"/>
      <c r="QQ147" s="34"/>
      <c r="QR147" s="34"/>
      <c r="QS147" s="34"/>
      <c r="QT147" s="34"/>
      <c r="QU147" s="34"/>
      <c r="QV147" s="34"/>
      <c r="QW147" s="34"/>
      <c r="QX147" s="34"/>
      <c r="QY147" s="34"/>
      <c r="QZ147" s="34"/>
      <c r="RA147" s="34"/>
      <c r="RB147" s="34"/>
      <c r="RC147" s="34"/>
      <c r="RD147" s="34"/>
      <c r="RE147" s="34"/>
      <c r="RF147" s="34"/>
      <c r="RG147" s="34"/>
      <c r="RH147" s="34"/>
      <c r="RI147" s="34"/>
      <c r="RJ147" s="34"/>
      <c r="RK147" s="34"/>
      <c r="RL147" s="34"/>
      <c r="RM147" s="34"/>
      <c r="RN147" s="34"/>
      <c r="RO147" s="34"/>
      <c r="RP147" s="34"/>
      <c r="RQ147" s="34"/>
      <c r="RR147" s="34"/>
      <c r="RS147" s="34"/>
      <c r="RT147" s="34"/>
      <c r="RU147" s="34"/>
      <c r="RV147" s="34"/>
      <c r="RW147" s="34"/>
      <c r="RX147" s="34"/>
      <c r="RY147" s="34"/>
      <c r="RZ147" s="34"/>
      <c r="SA147" s="34"/>
      <c r="SB147" s="34"/>
      <c r="SC147" s="34"/>
      <c r="SD147" s="34"/>
      <c r="SE147" s="34"/>
      <c r="SF147" s="34"/>
      <c r="SG147" s="34"/>
      <c r="SH147" s="34"/>
      <c r="SI147" s="34"/>
      <c r="SJ147" s="34"/>
      <c r="SK147" s="34"/>
      <c r="SL147" s="34"/>
      <c r="SM147" s="34"/>
      <c r="SN147" s="34"/>
      <c r="SO147" s="34"/>
      <c r="SP147" s="34"/>
      <c r="SQ147" s="34"/>
      <c r="SR147" s="34"/>
      <c r="SS147" s="34"/>
      <c r="ST147" s="34"/>
      <c r="SU147" s="34"/>
      <c r="SV147" s="34"/>
      <c r="SW147" s="34"/>
      <c r="SX147" s="34"/>
      <c r="SY147" s="34"/>
      <c r="SZ147" s="34"/>
      <c r="TA147" s="34"/>
      <c r="TB147" s="34"/>
      <c r="TC147" s="34"/>
      <c r="TD147" s="34"/>
    </row>
    <row r="148" spans="1:524" ht="15" customHeight="1" x14ac:dyDescent="0.25">
      <c r="A148" s="107"/>
      <c r="B148" s="5"/>
      <c r="C148" s="243"/>
      <c r="D148" s="245"/>
      <c r="E148" s="62"/>
      <c r="F148" s="62"/>
      <c r="G148" s="62"/>
      <c r="H148" s="175"/>
      <c r="I148" s="176"/>
      <c r="J148" s="18"/>
      <c r="K148" s="19"/>
      <c r="L148" s="20"/>
      <c r="M148" s="33" t="s">
        <v>24</v>
      </c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  <c r="IW148" s="34"/>
      <c r="IX148" s="34"/>
      <c r="IY148" s="34"/>
      <c r="IZ148" s="34"/>
      <c r="JA148" s="34"/>
      <c r="JB148" s="34"/>
      <c r="JC148" s="34"/>
      <c r="JD148" s="34"/>
      <c r="JE148" s="34"/>
      <c r="JF148" s="34"/>
      <c r="JG148" s="34"/>
      <c r="JH148" s="34"/>
      <c r="JI148" s="34"/>
      <c r="JJ148" s="34"/>
      <c r="JK148" s="34"/>
      <c r="JL148" s="34"/>
      <c r="JM148" s="34"/>
      <c r="JN148" s="34"/>
      <c r="JO148" s="34"/>
      <c r="JP148" s="34"/>
      <c r="JQ148" s="34"/>
      <c r="JR148" s="34"/>
      <c r="JS148" s="34"/>
      <c r="JT148" s="34"/>
      <c r="JU148" s="34"/>
      <c r="JV148" s="34"/>
      <c r="JW148" s="34"/>
      <c r="JX148" s="34"/>
      <c r="JY148" s="34"/>
      <c r="JZ148" s="34"/>
      <c r="KA148" s="34"/>
      <c r="KB148" s="34"/>
      <c r="KC148" s="34"/>
      <c r="KD148" s="34"/>
      <c r="KE148" s="34"/>
      <c r="KF148" s="34"/>
      <c r="KG148" s="34"/>
      <c r="KH148" s="34"/>
      <c r="KI148" s="34"/>
      <c r="KJ148" s="34"/>
      <c r="KK148" s="34"/>
      <c r="KL148" s="34"/>
      <c r="KM148" s="34"/>
      <c r="KN148" s="34"/>
      <c r="KO148" s="34"/>
      <c r="KP148" s="34"/>
      <c r="KQ148" s="34"/>
      <c r="KR148" s="34"/>
      <c r="KS148" s="34"/>
      <c r="KT148" s="34"/>
      <c r="KU148" s="34"/>
      <c r="KV148" s="34"/>
      <c r="KW148" s="34"/>
      <c r="KX148" s="34"/>
      <c r="KY148" s="34"/>
      <c r="KZ148" s="34"/>
      <c r="LA148" s="34"/>
      <c r="LB148" s="34"/>
      <c r="LC148" s="34"/>
      <c r="LD148" s="34"/>
      <c r="LE148" s="34"/>
      <c r="LF148" s="34"/>
      <c r="LG148" s="34"/>
      <c r="LH148" s="34"/>
      <c r="LI148" s="34"/>
      <c r="LJ148" s="34"/>
      <c r="LK148" s="34"/>
      <c r="LL148" s="34"/>
      <c r="LM148" s="34"/>
      <c r="LN148" s="34"/>
      <c r="LO148" s="34"/>
      <c r="LP148" s="34"/>
      <c r="LQ148" s="34"/>
      <c r="LR148" s="34"/>
      <c r="LS148" s="34"/>
      <c r="LT148" s="34"/>
      <c r="LU148" s="34"/>
      <c r="LV148" s="34"/>
      <c r="LW148" s="34"/>
      <c r="LX148" s="34"/>
      <c r="LY148" s="34"/>
      <c r="LZ148" s="34"/>
      <c r="MA148" s="34"/>
      <c r="MB148" s="34"/>
      <c r="MC148" s="34"/>
      <c r="MD148" s="34"/>
      <c r="ME148" s="34"/>
      <c r="MF148" s="34"/>
      <c r="MG148" s="34"/>
      <c r="MH148" s="34"/>
      <c r="MI148" s="34"/>
      <c r="MJ148" s="34"/>
      <c r="MK148" s="34"/>
      <c r="ML148" s="34"/>
      <c r="MM148" s="34"/>
      <c r="MN148" s="34"/>
      <c r="MO148" s="34"/>
      <c r="MP148" s="34"/>
      <c r="MQ148" s="34"/>
      <c r="MR148" s="34"/>
      <c r="MS148" s="34"/>
      <c r="MT148" s="34"/>
      <c r="MU148" s="34"/>
      <c r="MV148" s="34"/>
      <c r="MW148" s="34"/>
      <c r="MX148" s="34"/>
      <c r="MY148" s="34"/>
      <c r="MZ148" s="34"/>
      <c r="NA148" s="34"/>
      <c r="NB148" s="34"/>
      <c r="NC148" s="34"/>
      <c r="ND148" s="34"/>
      <c r="NE148" s="34"/>
      <c r="NF148" s="34"/>
      <c r="NG148" s="34"/>
      <c r="NH148" s="34"/>
      <c r="NI148" s="34"/>
      <c r="NJ148" s="34"/>
      <c r="NK148" s="34"/>
      <c r="NL148" s="34"/>
      <c r="NM148" s="34"/>
      <c r="NN148" s="34"/>
      <c r="NO148" s="34"/>
      <c r="NP148" s="34"/>
      <c r="NQ148" s="34"/>
      <c r="NR148" s="34"/>
      <c r="NS148" s="34"/>
      <c r="NT148" s="34"/>
      <c r="NU148" s="34"/>
      <c r="NV148" s="34"/>
      <c r="NW148" s="34"/>
      <c r="NX148" s="34"/>
      <c r="NY148" s="34"/>
      <c r="NZ148" s="34"/>
      <c r="OA148" s="34"/>
      <c r="OB148" s="34"/>
      <c r="OC148" s="34"/>
      <c r="OD148" s="34"/>
      <c r="OE148" s="34"/>
      <c r="OF148" s="34"/>
      <c r="OG148" s="34"/>
      <c r="OH148" s="34"/>
      <c r="OI148" s="34"/>
      <c r="OJ148" s="34"/>
      <c r="OK148" s="34"/>
      <c r="OL148" s="34"/>
      <c r="OM148" s="34"/>
      <c r="ON148" s="34"/>
      <c r="OO148" s="34"/>
      <c r="OP148" s="34"/>
      <c r="OQ148" s="34"/>
      <c r="OR148" s="34"/>
      <c r="OS148" s="34"/>
      <c r="OT148" s="34"/>
      <c r="OU148" s="34"/>
      <c r="OV148" s="34"/>
      <c r="OW148" s="34"/>
      <c r="OX148" s="34"/>
      <c r="OY148" s="34"/>
      <c r="OZ148" s="34"/>
      <c r="PA148" s="34"/>
      <c r="PB148" s="34"/>
      <c r="PC148" s="34"/>
      <c r="PD148" s="34"/>
      <c r="PE148" s="34"/>
      <c r="PF148" s="34"/>
      <c r="PG148" s="34"/>
      <c r="PH148" s="34"/>
      <c r="PI148" s="34"/>
      <c r="PJ148" s="34"/>
      <c r="PK148" s="34"/>
      <c r="PL148" s="34"/>
      <c r="PM148" s="34"/>
      <c r="PN148" s="34"/>
      <c r="PO148" s="34"/>
      <c r="PP148" s="34"/>
      <c r="PQ148" s="34"/>
      <c r="PR148" s="34"/>
      <c r="PS148" s="34"/>
      <c r="PT148" s="34"/>
      <c r="PU148" s="34"/>
      <c r="PV148" s="34"/>
      <c r="PW148" s="34"/>
      <c r="PX148" s="34"/>
      <c r="PY148" s="34"/>
      <c r="PZ148" s="34"/>
      <c r="QA148" s="34"/>
      <c r="QB148" s="34"/>
      <c r="QC148" s="34"/>
      <c r="QD148" s="34"/>
      <c r="QE148" s="34"/>
      <c r="QF148" s="34"/>
      <c r="QG148" s="34"/>
      <c r="QH148" s="34"/>
      <c r="QI148" s="34"/>
      <c r="QJ148" s="34"/>
      <c r="QK148" s="34"/>
      <c r="QL148" s="34"/>
      <c r="QM148" s="34"/>
      <c r="QN148" s="34"/>
      <c r="QO148" s="34"/>
      <c r="QP148" s="34"/>
      <c r="QQ148" s="34"/>
      <c r="QR148" s="34"/>
      <c r="QS148" s="34"/>
      <c r="QT148" s="34"/>
      <c r="QU148" s="34"/>
      <c r="QV148" s="34"/>
      <c r="QW148" s="34"/>
      <c r="QX148" s="34"/>
      <c r="QY148" s="34"/>
      <c r="QZ148" s="34"/>
      <c r="RA148" s="34"/>
      <c r="RB148" s="34"/>
      <c r="RC148" s="34"/>
      <c r="RD148" s="34"/>
      <c r="RE148" s="34"/>
      <c r="RF148" s="34"/>
      <c r="RG148" s="34"/>
      <c r="RH148" s="34"/>
      <c r="RI148" s="34"/>
      <c r="RJ148" s="34"/>
      <c r="RK148" s="34"/>
      <c r="RL148" s="34"/>
      <c r="RM148" s="34"/>
      <c r="RN148" s="34"/>
      <c r="RO148" s="34"/>
      <c r="RP148" s="34"/>
      <c r="RQ148" s="34"/>
      <c r="RR148" s="34"/>
      <c r="RS148" s="34"/>
      <c r="RT148" s="34"/>
      <c r="RU148" s="34"/>
      <c r="RV148" s="34"/>
      <c r="RW148" s="34"/>
      <c r="RX148" s="34"/>
      <c r="RY148" s="34"/>
      <c r="RZ148" s="34"/>
      <c r="SA148" s="34"/>
      <c r="SB148" s="34"/>
      <c r="SC148" s="34"/>
      <c r="SD148" s="34"/>
      <c r="SE148" s="34"/>
      <c r="SF148" s="34"/>
      <c r="SG148" s="34"/>
      <c r="SH148" s="34"/>
      <c r="SI148" s="34"/>
      <c r="SJ148" s="34"/>
      <c r="SK148" s="34"/>
      <c r="SL148" s="34"/>
      <c r="SM148" s="34"/>
      <c r="SN148" s="34"/>
      <c r="SO148" s="34"/>
      <c r="SP148" s="34"/>
      <c r="SQ148" s="34"/>
      <c r="SR148" s="34"/>
      <c r="SS148" s="34"/>
      <c r="ST148" s="34"/>
      <c r="SU148" s="34"/>
      <c r="SV148" s="34"/>
      <c r="SW148" s="34"/>
      <c r="SX148" s="34"/>
      <c r="SY148" s="34"/>
      <c r="SZ148" s="34"/>
      <c r="TA148" s="34"/>
      <c r="TB148" s="34"/>
      <c r="TC148" s="34"/>
      <c r="TD148" s="34"/>
    </row>
    <row r="149" spans="1:524" ht="15" customHeight="1" thickBot="1" x14ac:dyDescent="0.3">
      <c r="A149" s="107"/>
      <c r="B149" s="5"/>
      <c r="C149" s="243"/>
      <c r="D149" s="8"/>
      <c r="E149" s="62"/>
      <c r="F149" s="62"/>
      <c r="G149" s="62"/>
      <c r="H149" s="175"/>
      <c r="I149" s="176"/>
      <c r="J149" s="18"/>
      <c r="K149" s="19"/>
      <c r="L149" s="20"/>
      <c r="M149" s="189" t="s">
        <v>22</v>
      </c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</row>
    <row r="150" spans="1:524" s="34" customFormat="1" ht="15" customHeight="1" thickBot="1" x14ac:dyDescent="0.3">
      <c r="A150" s="107"/>
      <c r="B150" s="5"/>
      <c r="C150" s="63" t="s">
        <v>25</v>
      </c>
      <c r="D150" s="63"/>
      <c r="E150" s="64">
        <f>SUM(E147:E147)</f>
        <v>0</v>
      </c>
      <c r="F150" s="64">
        <f>SUM(F147:F147)</f>
        <v>0</v>
      </c>
      <c r="G150" s="218">
        <f>SUM(G147:G147)</f>
        <v>0</v>
      </c>
      <c r="H150" s="220">
        <f>SUM(E150:G150)</f>
        <v>0</v>
      </c>
      <c r="I150" s="177">
        <f>SUM(I147)</f>
        <v>0</v>
      </c>
      <c r="J150" s="66"/>
      <c r="K150" s="67"/>
      <c r="L150" s="68"/>
      <c r="M150" s="68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  <c r="JD150" s="36"/>
      <c r="JE150" s="36"/>
      <c r="JF150" s="36"/>
      <c r="JG150" s="36"/>
      <c r="JH150" s="36"/>
      <c r="JI150" s="36"/>
      <c r="JJ150" s="36"/>
      <c r="JK150" s="36"/>
      <c r="JL150" s="36"/>
      <c r="JM150" s="36"/>
      <c r="JN150" s="36"/>
      <c r="JO150" s="36"/>
      <c r="JP150" s="36"/>
      <c r="JQ150" s="36"/>
      <c r="JR150" s="36"/>
      <c r="JS150" s="36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  <c r="KD150" s="36"/>
      <c r="KE150" s="36"/>
      <c r="KF150" s="36"/>
      <c r="KG150" s="36"/>
      <c r="KH150" s="36"/>
      <c r="KI150" s="36"/>
      <c r="KJ150" s="36"/>
      <c r="KK150" s="36"/>
      <c r="KL150" s="36"/>
      <c r="KM150" s="36"/>
      <c r="KN150" s="36"/>
      <c r="KO150" s="36"/>
      <c r="KP150" s="36"/>
      <c r="KQ150" s="36"/>
      <c r="KR150" s="36"/>
      <c r="KS150" s="36"/>
      <c r="KT150" s="36"/>
      <c r="KU150" s="36"/>
      <c r="KV150" s="36"/>
      <c r="KW150" s="36"/>
      <c r="KX150" s="36"/>
      <c r="KY150" s="36"/>
      <c r="KZ150" s="36"/>
      <c r="LA150" s="36"/>
      <c r="LB150" s="36"/>
      <c r="LC150" s="36"/>
      <c r="LD150" s="36"/>
      <c r="LE150" s="36"/>
      <c r="LF150" s="36"/>
      <c r="LG150" s="36"/>
      <c r="LH150" s="36"/>
      <c r="LI150" s="36"/>
      <c r="LJ150" s="36"/>
      <c r="LK150" s="36"/>
      <c r="LL150" s="36"/>
      <c r="LM150" s="36"/>
      <c r="LN150" s="36"/>
      <c r="LO150" s="36"/>
      <c r="LP150" s="36"/>
      <c r="LQ150" s="36"/>
      <c r="LR150" s="36"/>
      <c r="LS150" s="36"/>
      <c r="LT150" s="36"/>
      <c r="LU150" s="36"/>
      <c r="LV150" s="36"/>
      <c r="LW150" s="36"/>
      <c r="LX150" s="36"/>
      <c r="LY150" s="36"/>
      <c r="LZ150" s="36"/>
      <c r="MA150" s="36"/>
      <c r="MB150" s="36"/>
      <c r="MC150" s="36"/>
      <c r="MD150" s="36"/>
      <c r="ME150" s="36"/>
      <c r="MF150" s="36"/>
      <c r="MG150" s="36"/>
      <c r="MH150" s="36"/>
      <c r="MI150" s="36"/>
      <c r="MJ150" s="36"/>
      <c r="MK150" s="36"/>
      <c r="ML150" s="36"/>
      <c r="MM150" s="36"/>
      <c r="MN150" s="36"/>
      <c r="MO150" s="36"/>
      <c r="MP150" s="36"/>
      <c r="MQ150" s="36"/>
      <c r="MR150" s="36"/>
      <c r="MS150" s="36"/>
      <c r="MT150" s="36"/>
      <c r="MU150" s="36"/>
      <c r="MV150" s="36"/>
      <c r="MW150" s="36"/>
      <c r="MX150" s="36"/>
      <c r="MY150" s="36"/>
      <c r="MZ150" s="36"/>
      <c r="NA150" s="36"/>
      <c r="NB150" s="36"/>
      <c r="NC150" s="36"/>
      <c r="ND150" s="36"/>
      <c r="NE150" s="36"/>
      <c r="NF150" s="36"/>
      <c r="NG150" s="36"/>
      <c r="NH150" s="36"/>
      <c r="NI150" s="36"/>
      <c r="NJ150" s="36"/>
      <c r="NK150" s="36"/>
      <c r="NL150" s="36"/>
      <c r="NM150" s="36"/>
      <c r="NN150" s="36"/>
      <c r="NO150" s="36"/>
      <c r="NP150" s="36"/>
      <c r="NQ150" s="36"/>
      <c r="NR150" s="36"/>
      <c r="NS150" s="36"/>
      <c r="NT150" s="36"/>
      <c r="NU150" s="36"/>
      <c r="NV150" s="36"/>
      <c r="NW150" s="36"/>
      <c r="NX150" s="36"/>
      <c r="NY150" s="36"/>
      <c r="NZ150" s="36"/>
      <c r="OA150" s="36"/>
      <c r="OB150" s="36"/>
      <c r="OC150" s="36"/>
      <c r="OD150" s="36"/>
      <c r="OE150" s="36"/>
      <c r="OF150" s="36"/>
      <c r="OG150" s="36"/>
      <c r="OH150" s="36"/>
      <c r="OI150" s="36"/>
      <c r="OJ150" s="36"/>
      <c r="OK150" s="36"/>
      <c r="OL150" s="36"/>
      <c r="OM150" s="36"/>
      <c r="ON150" s="36"/>
      <c r="OO150" s="36"/>
      <c r="OP150" s="36"/>
      <c r="OQ150" s="36"/>
      <c r="OR150" s="36"/>
      <c r="OS150" s="36"/>
      <c r="OT150" s="36"/>
      <c r="OU150" s="36"/>
      <c r="OV150" s="36"/>
      <c r="OW150" s="36"/>
      <c r="OX150" s="36"/>
      <c r="OY150" s="36"/>
      <c r="OZ150" s="36"/>
      <c r="PA150" s="36"/>
      <c r="PB150" s="36"/>
      <c r="PC150" s="36"/>
      <c r="PD150" s="36"/>
      <c r="PE150" s="36"/>
      <c r="PF150" s="36"/>
      <c r="PG150" s="36"/>
      <c r="PH150" s="36"/>
      <c r="PI150" s="36"/>
      <c r="PJ150" s="36"/>
      <c r="PK150" s="36"/>
      <c r="PL150" s="36"/>
      <c r="PM150" s="36"/>
      <c r="PN150" s="36"/>
      <c r="PO150" s="36"/>
      <c r="PP150" s="36"/>
      <c r="PQ150" s="36"/>
      <c r="PR150" s="36"/>
      <c r="PS150" s="36"/>
      <c r="PT150" s="36"/>
      <c r="PU150" s="36"/>
      <c r="PV150" s="36"/>
      <c r="PW150" s="36"/>
      <c r="PX150" s="36"/>
      <c r="PY150" s="36"/>
      <c r="PZ150" s="36"/>
      <c r="QA150" s="36"/>
      <c r="QB150" s="36"/>
      <c r="QC150" s="36"/>
      <c r="QD150" s="36"/>
      <c r="QE150" s="36"/>
      <c r="QF150" s="36"/>
      <c r="QG150" s="36"/>
      <c r="QH150" s="36"/>
      <c r="QI150" s="36"/>
      <c r="QJ150" s="36"/>
      <c r="QK150" s="36"/>
      <c r="QL150" s="36"/>
      <c r="QM150" s="36"/>
      <c r="QN150" s="36"/>
      <c r="QO150" s="36"/>
      <c r="QP150" s="36"/>
      <c r="QQ150" s="36"/>
      <c r="QR150" s="36"/>
      <c r="QS150" s="36"/>
      <c r="QT150" s="36"/>
      <c r="QU150" s="36"/>
      <c r="QV150" s="36"/>
      <c r="QW150" s="36"/>
      <c r="QX150" s="36"/>
      <c r="QY150" s="36"/>
      <c r="QZ150" s="36"/>
      <c r="RA150" s="36"/>
      <c r="RB150" s="36"/>
      <c r="RC150" s="36"/>
      <c r="RD150" s="36"/>
      <c r="RE150" s="36"/>
      <c r="RF150" s="36"/>
      <c r="RG150" s="36"/>
      <c r="RH150" s="36"/>
      <c r="RI150" s="36"/>
      <c r="RJ150" s="36"/>
      <c r="RK150" s="36"/>
      <c r="RL150" s="36"/>
      <c r="RM150" s="36"/>
      <c r="RN150" s="36"/>
      <c r="RO150" s="36"/>
      <c r="RP150" s="36"/>
      <c r="RQ150" s="36"/>
      <c r="RR150" s="36"/>
      <c r="RS150" s="36"/>
      <c r="RT150" s="36"/>
      <c r="RU150" s="36"/>
      <c r="RV150" s="36"/>
      <c r="RW150" s="36"/>
      <c r="RX150" s="36"/>
      <c r="RY150" s="36"/>
      <c r="RZ150" s="36"/>
      <c r="SA150" s="36"/>
      <c r="SB150" s="36"/>
      <c r="SC150" s="36"/>
      <c r="SD150" s="36"/>
      <c r="SE150" s="36"/>
      <c r="SF150" s="36"/>
      <c r="SG150" s="36"/>
      <c r="SH150" s="36"/>
      <c r="SI150" s="36"/>
      <c r="SJ150" s="36"/>
      <c r="SK150" s="36"/>
      <c r="SL150" s="36"/>
      <c r="SM150" s="36"/>
      <c r="SN150" s="36"/>
      <c r="SO150" s="36"/>
      <c r="SP150" s="36"/>
      <c r="SQ150" s="36"/>
      <c r="SR150" s="36"/>
      <c r="SS150" s="36"/>
      <c r="ST150" s="36"/>
      <c r="SU150" s="36"/>
      <c r="SV150" s="36"/>
      <c r="SW150" s="36"/>
      <c r="SX150" s="36"/>
      <c r="SY150" s="36"/>
      <c r="SZ150" s="36"/>
      <c r="TA150" s="36"/>
      <c r="TB150" s="36"/>
      <c r="TC150" s="36"/>
      <c r="TD150" s="36"/>
    </row>
    <row r="151" spans="1:524" s="34" customFormat="1" ht="15" customHeight="1" thickBot="1" x14ac:dyDescent="0.3">
      <c r="A151" s="107"/>
      <c r="B151" s="145"/>
      <c r="C151" s="139" t="s">
        <v>115</v>
      </c>
      <c r="D151" s="148"/>
      <c r="E151" s="140"/>
      <c r="F151" s="140"/>
      <c r="G151" s="140"/>
      <c r="H151" s="178"/>
      <c r="I151" s="178"/>
      <c r="J151" s="142"/>
      <c r="K151" s="143"/>
      <c r="L151" s="144"/>
      <c r="M151" s="144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  <c r="JD151" s="36"/>
      <c r="JE151" s="36"/>
      <c r="JF151" s="36"/>
      <c r="JG151" s="36"/>
      <c r="JH151" s="36"/>
      <c r="JI151" s="36"/>
      <c r="JJ151" s="36"/>
      <c r="JK151" s="36"/>
      <c r="JL151" s="36"/>
      <c r="JM151" s="36"/>
      <c r="JN151" s="36"/>
      <c r="JO151" s="36"/>
      <c r="JP151" s="36"/>
      <c r="JQ151" s="36"/>
      <c r="JR151" s="36"/>
      <c r="JS151" s="36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  <c r="KD151" s="36"/>
      <c r="KE151" s="36"/>
      <c r="KF151" s="36"/>
      <c r="KG151" s="36"/>
      <c r="KH151" s="36"/>
      <c r="KI151" s="36"/>
      <c r="KJ151" s="36"/>
      <c r="KK151" s="36"/>
      <c r="KL151" s="36"/>
      <c r="KM151" s="36"/>
      <c r="KN151" s="36"/>
      <c r="KO151" s="36"/>
      <c r="KP151" s="36"/>
      <c r="KQ151" s="36"/>
      <c r="KR151" s="36"/>
      <c r="KS151" s="36"/>
      <c r="KT151" s="36"/>
      <c r="KU151" s="36"/>
      <c r="KV151" s="36"/>
      <c r="KW151" s="36"/>
      <c r="KX151" s="36"/>
      <c r="KY151" s="36"/>
      <c r="KZ151" s="36"/>
      <c r="LA151" s="36"/>
      <c r="LB151" s="36"/>
      <c r="LC151" s="36"/>
      <c r="LD151" s="36"/>
      <c r="LE151" s="36"/>
      <c r="LF151" s="36"/>
      <c r="LG151" s="36"/>
      <c r="LH151" s="36"/>
      <c r="LI151" s="36"/>
      <c r="LJ151" s="36"/>
      <c r="LK151" s="36"/>
      <c r="LL151" s="36"/>
      <c r="LM151" s="36"/>
      <c r="LN151" s="36"/>
      <c r="LO151" s="36"/>
      <c r="LP151" s="36"/>
      <c r="LQ151" s="36"/>
      <c r="LR151" s="36"/>
      <c r="LS151" s="36"/>
      <c r="LT151" s="36"/>
      <c r="LU151" s="36"/>
      <c r="LV151" s="36"/>
      <c r="LW151" s="36"/>
      <c r="LX151" s="36"/>
      <c r="LY151" s="36"/>
      <c r="LZ151" s="36"/>
      <c r="MA151" s="36"/>
      <c r="MB151" s="36"/>
      <c r="MC151" s="36"/>
      <c r="MD151" s="36"/>
      <c r="ME151" s="36"/>
      <c r="MF151" s="36"/>
      <c r="MG151" s="36"/>
      <c r="MH151" s="36"/>
      <c r="MI151" s="36"/>
      <c r="MJ151" s="36"/>
      <c r="MK151" s="36"/>
      <c r="ML151" s="36"/>
      <c r="MM151" s="36"/>
      <c r="MN151" s="36"/>
      <c r="MO151" s="36"/>
      <c r="MP151" s="36"/>
      <c r="MQ151" s="36"/>
      <c r="MR151" s="36"/>
      <c r="MS151" s="36"/>
      <c r="MT151" s="36"/>
      <c r="MU151" s="36"/>
      <c r="MV151" s="36"/>
      <c r="MW151" s="36"/>
      <c r="MX151" s="36"/>
      <c r="MY151" s="36"/>
      <c r="MZ151" s="36"/>
      <c r="NA151" s="36"/>
      <c r="NB151" s="36"/>
      <c r="NC151" s="36"/>
      <c r="ND151" s="36"/>
      <c r="NE151" s="36"/>
      <c r="NF151" s="36"/>
      <c r="NG151" s="36"/>
      <c r="NH151" s="36"/>
      <c r="NI151" s="36"/>
      <c r="NJ151" s="36"/>
      <c r="NK151" s="36"/>
      <c r="NL151" s="36"/>
      <c r="NM151" s="36"/>
      <c r="NN151" s="36"/>
      <c r="NO151" s="36"/>
      <c r="NP151" s="36"/>
      <c r="NQ151" s="36"/>
      <c r="NR151" s="36"/>
      <c r="NS151" s="36"/>
      <c r="NT151" s="36"/>
      <c r="NU151" s="36"/>
      <c r="NV151" s="36"/>
      <c r="NW151" s="36"/>
      <c r="NX151" s="36"/>
      <c r="NY151" s="36"/>
      <c r="NZ151" s="36"/>
      <c r="OA151" s="36"/>
      <c r="OB151" s="36"/>
      <c r="OC151" s="36"/>
      <c r="OD151" s="36"/>
      <c r="OE151" s="36"/>
      <c r="OF151" s="36"/>
      <c r="OG151" s="36"/>
      <c r="OH151" s="36"/>
      <c r="OI151" s="36"/>
      <c r="OJ151" s="36"/>
      <c r="OK151" s="36"/>
      <c r="OL151" s="36"/>
      <c r="OM151" s="36"/>
      <c r="ON151" s="36"/>
      <c r="OO151" s="36"/>
      <c r="OP151" s="36"/>
      <c r="OQ151" s="36"/>
      <c r="OR151" s="36"/>
      <c r="OS151" s="36"/>
      <c r="OT151" s="36"/>
      <c r="OU151" s="36"/>
      <c r="OV151" s="36"/>
      <c r="OW151" s="36"/>
      <c r="OX151" s="36"/>
      <c r="OY151" s="36"/>
      <c r="OZ151" s="36"/>
      <c r="PA151" s="36"/>
      <c r="PB151" s="36"/>
      <c r="PC151" s="36"/>
      <c r="PD151" s="36"/>
      <c r="PE151" s="36"/>
      <c r="PF151" s="36"/>
      <c r="PG151" s="36"/>
      <c r="PH151" s="36"/>
      <c r="PI151" s="36"/>
      <c r="PJ151" s="36"/>
      <c r="PK151" s="36"/>
      <c r="PL151" s="36"/>
      <c r="PM151" s="36"/>
      <c r="PN151" s="36"/>
      <c r="PO151" s="36"/>
      <c r="PP151" s="36"/>
      <c r="PQ151" s="36"/>
      <c r="PR151" s="36"/>
      <c r="PS151" s="36"/>
      <c r="PT151" s="36"/>
      <c r="PU151" s="36"/>
      <c r="PV151" s="36"/>
      <c r="PW151" s="36"/>
      <c r="PX151" s="36"/>
      <c r="PY151" s="36"/>
      <c r="PZ151" s="36"/>
      <c r="QA151" s="36"/>
      <c r="QB151" s="36"/>
      <c r="QC151" s="36"/>
      <c r="QD151" s="36"/>
      <c r="QE151" s="36"/>
      <c r="QF151" s="36"/>
      <c r="QG151" s="36"/>
      <c r="QH151" s="36"/>
      <c r="QI151" s="36"/>
      <c r="QJ151" s="36"/>
      <c r="QK151" s="36"/>
      <c r="QL151" s="36"/>
      <c r="QM151" s="36"/>
      <c r="QN151" s="36"/>
      <c r="QO151" s="36"/>
      <c r="QP151" s="36"/>
      <c r="QQ151" s="36"/>
      <c r="QR151" s="36"/>
      <c r="QS151" s="36"/>
      <c r="QT151" s="36"/>
      <c r="QU151" s="36"/>
      <c r="QV151" s="36"/>
      <c r="QW151" s="36"/>
      <c r="QX151" s="36"/>
      <c r="QY151" s="36"/>
      <c r="QZ151" s="36"/>
      <c r="RA151" s="36"/>
      <c r="RB151" s="36"/>
      <c r="RC151" s="36"/>
      <c r="RD151" s="36"/>
      <c r="RE151" s="36"/>
      <c r="RF151" s="36"/>
      <c r="RG151" s="36"/>
      <c r="RH151" s="36"/>
      <c r="RI151" s="36"/>
      <c r="RJ151" s="36"/>
      <c r="RK151" s="36"/>
      <c r="RL151" s="36"/>
      <c r="RM151" s="36"/>
      <c r="RN151" s="36"/>
      <c r="RO151" s="36"/>
      <c r="RP151" s="36"/>
      <c r="RQ151" s="36"/>
      <c r="RR151" s="36"/>
      <c r="RS151" s="36"/>
      <c r="RT151" s="36"/>
      <c r="RU151" s="36"/>
      <c r="RV151" s="36"/>
      <c r="RW151" s="36"/>
      <c r="RX151" s="36"/>
      <c r="RY151" s="36"/>
      <c r="RZ151" s="36"/>
      <c r="SA151" s="36"/>
      <c r="SB151" s="36"/>
      <c r="SC151" s="36"/>
      <c r="SD151" s="36"/>
      <c r="SE151" s="36"/>
      <c r="SF151" s="36"/>
      <c r="SG151" s="36"/>
      <c r="SH151" s="36"/>
      <c r="SI151" s="36"/>
      <c r="SJ151" s="36"/>
      <c r="SK151" s="36"/>
      <c r="SL151" s="36"/>
      <c r="SM151" s="36"/>
      <c r="SN151" s="36"/>
      <c r="SO151" s="36"/>
      <c r="SP151" s="36"/>
      <c r="SQ151" s="36"/>
      <c r="SR151" s="36"/>
      <c r="SS151" s="36"/>
      <c r="ST151" s="36"/>
      <c r="SU151" s="36"/>
      <c r="SV151" s="36"/>
      <c r="SW151" s="36"/>
      <c r="SX151" s="36"/>
      <c r="SY151" s="36"/>
      <c r="SZ151" s="36"/>
      <c r="TA151" s="36"/>
      <c r="TB151" s="36"/>
      <c r="TC151" s="36"/>
      <c r="TD151" s="36"/>
    </row>
    <row r="152" spans="1:524" ht="15" customHeight="1" x14ac:dyDescent="0.25">
      <c r="A152" s="107"/>
      <c r="B152" s="107"/>
      <c r="C152" s="242" t="s">
        <v>118</v>
      </c>
      <c r="D152" s="244" t="s">
        <v>112</v>
      </c>
      <c r="E152" s="12"/>
      <c r="F152" s="12"/>
      <c r="G152" s="12"/>
      <c r="H152" s="172">
        <f>SUMIF(E152:G152,"&gt;0")</f>
        <v>0</v>
      </c>
      <c r="I152" s="104">
        <f>COUNTIF(E152:G152,"a")</f>
        <v>0</v>
      </c>
      <c r="J152" s="13"/>
      <c r="K152" s="14"/>
      <c r="L152" s="15"/>
      <c r="M152" s="32" t="s">
        <v>23</v>
      </c>
    </row>
    <row r="153" spans="1:524" s="36" customFormat="1" ht="15" customHeight="1" thickBot="1" x14ac:dyDescent="0.3">
      <c r="A153" s="107"/>
      <c r="B153" s="5"/>
      <c r="C153" s="243"/>
      <c r="D153" s="245"/>
      <c r="E153" s="62"/>
      <c r="F153" s="62"/>
      <c r="G153" s="62"/>
      <c r="H153" s="175"/>
      <c r="I153" s="176"/>
      <c r="J153" s="18"/>
      <c r="K153" s="19"/>
      <c r="L153" s="20"/>
      <c r="M153" s="35" t="s">
        <v>24</v>
      </c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  <c r="IS153" s="107"/>
      <c r="IT153" s="107"/>
      <c r="IU153" s="107"/>
      <c r="IV153" s="107"/>
      <c r="IW153" s="107"/>
      <c r="IX153" s="107"/>
      <c r="IY153" s="107"/>
      <c r="IZ153" s="107"/>
      <c r="JA153" s="107"/>
      <c r="JB153" s="107"/>
      <c r="JC153" s="107"/>
      <c r="JD153" s="107"/>
      <c r="JE153" s="107"/>
      <c r="JF153" s="107"/>
      <c r="JG153" s="107"/>
      <c r="JH153" s="107"/>
      <c r="JI153" s="107"/>
      <c r="JJ153" s="107"/>
      <c r="JK153" s="107"/>
      <c r="JL153" s="107"/>
      <c r="JM153" s="107"/>
      <c r="JN153" s="107"/>
      <c r="JO153" s="107"/>
      <c r="JP153" s="107"/>
      <c r="JQ153" s="107"/>
      <c r="JR153" s="107"/>
      <c r="JS153" s="107"/>
      <c r="JT153" s="107"/>
      <c r="JU153" s="107"/>
      <c r="JV153" s="107"/>
      <c r="JW153" s="107"/>
      <c r="JX153" s="107"/>
      <c r="JY153" s="107"/>
      <c r="JZ153" s="107"/>
      <c r="KA153" s="107"/>
      <c r="KB153" s="107"/>
      <c r="KC153" s="107"/>
      <c r="KD153" s="107"/>
      <c r="KE153" s="107"/>
      <c r="KF153" s="107"/>
      <c r="KG153" s="107"/>
      <c r="KH153" s="107"/>
      <c r="KI153" s="107"/>
      <c r="KJ153" s="107"/>
      <c r="KK153" s="107"/>
      <c r="KL153" s="107"/>
      <c r="KM153" s="107"/>
      <c r="KN153" s="107"/>
      <c r="KO153" s="107"/>
      <c r="KP153" s="107"/>
      <c r="KQ153" s="107"/>
      <c r="KR153" s="107"/>
      <c r="KS153" s="107"/>
      <c r="KT153" s="107"/>
      <c r="KU153" s="107"/>
      <c r="KV153" s="107"/>
      <c r="KW153" s="107"/>
      <c r="KX153" s="107"/>
      <c r="KY153" s="107"/>
      <c r="KZ153" s="107"/>
      <c r="LA153" s="107"/>
      <c r="LB153" s="107"/>
      <c r="LC153" s="107"/>
      <c r="LD153" s="107"/>
      <c r="LE153" s="107"/>
      <c r="LF153" s="107"/>
      <c r="LG153" s="107"/>
      <c r="LH153" s="107"/>
      <c r="LI153" s="107"/>
      <c r="LJ153" s="107"/>
      <c r="LK153" s="107"/>
      <c r="LL153" s="107"/>
      <c r="LM153" s="107"/>
      <c r="LN153" s="107"/>
      <c r="LO153" s="107"/>
      <c r="LP153" s="107"/>
      <c r="LQ153" s="107"/>
      <c r="LR153" s="107"/>
      <c r="LS153" s="107"/>
      <c r="LT153" s="107"/>
      <c r="LU153" s="107"/>
      <c r="LV153" s="107"/>
      <c r="LW153" s="107"/>
      <c r="LX153" s="107"/>
      <c r="LY153" s="107"/>
      <c r="LZ153" s="107"/>
      <c r="MA153" s="107"/>
      <c r="MB153" s="107"/>
      <c r="MC153" s="107"/>
      <c r="MD153" s="107"/>
      <c r="ME153" s="107"/>
      <c r="MF153" s="107"/>
      <c r="MG153" s="107"/>
      <c r="MH153" s="107"/>
      <c r="MI153" s="107"/>
      <c r="MJ153" s="107"/>
      <c r="MK153" s="107"/>
      <c r="ML153" s="107"/>
      <c r="MM153" s="107"/>
      <c r="MN153" s="107"/>
      <c r="MO153" s="107"/>
      <c r="MP153" s="107"/>
      <c r="MQ153" s="107"/>
      <c r="MR153" s="107"/>
      <c r="MS153" s="107"/>
      <c r="MT153" s="107"/>
      <c r="MU153" s="107"/>
      <c r="MV153" s="107"/>
      <c r="MW153" s="107"/>
      <c r="MX153" s="107"/>
      <c r="MY153" s="107"/>
      <c r="MZ153" s="107"/>
      <c r="NA153" s="107"/>
      <c r="NB153" s="107"/>
      <c r="NC153" s="107"/>
      <c r="ND153" s="107"/>
      <c r="NE153" s="107"/>
      <c r="NF153" s="107"/>
      <c r="NG153" s="107"/>
      <c r="NH153" s="107"/>
      <c r="NI153" s="107"/>
      <c r="NJ153" s="107"/>
      <c r="NK153" s="107"/>
      <c r="NL153" s="107"/>
      <c r="NM153" s="107"/>
      <c r="NN153" s="107"/>
      <c r="NO153" s="107"/>
      <c r="NP153" s="107"/>
      <c r="NQ153" s="107"/>
      <c r="NR153" s="107"/>
      <c r="NS153" s="107"/>
      <c r="NT153" s="107"/>
      <c r="NU153" s="107"/>
      <c r="NV153" s="107"/>
      <c r="NW153" s="107"/>
      <c r="NX153" s="107"/>
      <c r="NY153" s="107"/>
      <c r="NZ153" s="107"/>
      <c r="OA153" s="107"/>
      <c r="OB153" s="107"/>
      <c r="OC153" s="107"/>
      <c r="OD153" s="107"/>
      <c r="OE153" s="107"/>
      <c r="OF153" s="107"/>
      <c r="OG153" s="107"/>
      <c r="OH153" s="107"/>
      <c r="OI153" s="107"/>
      <c r="OJ153" s="107"/>
      <c r="OK153" s="107"/>
      <c r="OL153" s="107"/>
      <c r="OM153" s="107"/>
      <c r="ON153" s="107"/>
      <c r="OO153" s="107"/>
      <c r="OP153" s="107"/>
      <c r="OQ153" s="107"/>
      <c r="OR153" s="107"/>
      <c r="OS153" s="107"/>
      <c r="OT153" s="107"/>
      <c r="OU153" s="107"/>
      <c r="OV153" s="107"/>
      <c r="OW153" s="107"/>
      <c r="OX153" s="107"/>
      <c r="OY153" s="107"/>
      <c r="OZ153" s="107"/>
      <c r="PA153" s="107"/>
      <c r="PB153" s="107"/>
      <c r="PC153" s="107"/>
      <c r="PD153" s="107"/>
      <c r="PE153" s="107"/>
      <c r="PF153" s="107"/>
      <c r="PG153" s="107"/>
      <c r="PH153" s="107"/>
      <c r="PI153" s="107"/>
      <c r="PJ153" s="107"/>
      <c r="PK153" s="107"/>
      <c r="PL153" s="107"/>
      <c r="PM153" s="107"/>
      <c r="PN153" s="107"/>
      <c r="PO153" s="107"/>
      <c r="PP153" s="107"/>
      <c r="PQ153" s="107"/>
      <c r="PR153" s="107"/>
      <c r="PS153" s="107"/>
      <c r="PT153" s="107"/>
      <c r="PU153" s="107"/>
      <c r="PV153" s="107"/>
      <c r="PW153" s="107"/>
      <c r="PX153" s="107"/>
      <c r="PY153" s="107"/>
      <c r="PZ153" s="107"/>
      <c r="QA153" s="107"/>
      <c r="QB153" s="107"/>
      <c r="QC153" s="107"/>
      <c r="QD153" s="107"/>
      <c r="QE153" s="107"/>
      <c r="QF153" s="107"/>
      <c r="QG153" s="107"/>
      <c r="QH153" s="107"/>
      <c r="QI153" s="107"/>
      <c r="QJ153" s="107"/>
      <c r="QK153" s="107"/>
      <c r="QL153" s="107"/>
      <c r="QM153" s="107"/>
      <c r="QN153" s="107"/>
      <c r="QO153" s="107"/>
      <c r="QP153" s="107"/>
      <c r="QQ153" s="107"/>
      <c r="QR153" s="107"/>
      <c r="QS153" s="107"/>
      <c r="QT153" s="107"/>
      <c r="QU153" s="107"/>
      <c r="QV153" s="107"/>
      <c r="QW153" s="107"/>
      <c r="QX153" s="107"/>
      <c r="QY153" s="107"/>
      <c r="QZ153" s="107"/>
      <c r="RA153" s="107"/>
      <c r="RB153" s="107"/>
      <c r="RC153" s="107"/>
      <c r="RD153" s="107"/>
      <c r="RE153" s="107"/>
      <c r="RF153" s="107"/>
      <c r="RG153" s="107"/>
      <c r="RH153" s="107"/>
      <c r="RI153" s="107"/>
      <c r="RJ153" s="107"/>
      <c r="RK153" s="107"/>
      <c r="RL153" s="107"/>
      <c r="RM153" s="107"/>
      <c r="RN153" s="107"/>
      <c r="RO153" s="107"/>
      <c r="RP153" s="107"/>
      <c r="RQ153" s="107"/>
      <c r="RR153" s="107"/>
      <c r="RS153" s="107"/>
      <c r="RT153" s="107"/>
      <c r="RU153" s="107"/>
      <c r="RV153" s="107"/>
      <c r="RW153" s="107"/>
      <c r="RX153" s="107"/>
      <c r="RY153" s="107"/>
      <c r="RZ153" s="107"/>
      <c r="SA153" s="107"/>
      <c r="SB153" s="107"/>
      <c r="SC153" s="107"/>
      <c r="SD153" s="107"/>
      <c r="SE153" s="107"/>
      <c r="SF153" s="107"/>
      <c r="SG153" s="107"/>
      <c r="SH153" s="107"/>
      <c r="SI153" s="107"/>
      <c r="SJ153" s="107"/>
      <c r="SK153" s="107"/>
      <c r="SL153" s="107"/>
      <c r="SM153" s="107"/>
      <c r="SN153" s="107"/>
      <c r="SO153" s="107"/>
      <c r="SP153" s="107"/>
      <c r="SQ153" s="107"/>
      <c r="SR153" s="107"/>
      <c r="SS153" s="107"/>
      <c r="ST153" s="107"/>
      <c r="SU153" s="107"/>
      <c r="SV153" s="107"/>
      <c r="SW153" s="107"/>
      <c r="SX153" s="107"/>
      <c r="SY153" s="107"/>
      <c r="SZ153" s="107"/>
      <c r="TA153" s="107"/>
      <c r="TB153" s="107"/>
      <c r="TC153" s="107"/>
      <c r="TD153" s="107"/>
    </row>
    <row r="154" spans="1:524" s="36" customFormat="1" ht="15" customHeight="1" thickBot="1" x14ac:dyDescent="0.3">
      <c r="A154" s="107"/>
      <c r="B154" s="5"/>
      <c r="C154" s="243"/>
      <c r="D154" s="37"/>
      <c r="E154" s="62"/>
      <c r="F154" s="62"/>
      <c r="G154" s="62"/>
      <c r="H154" s="173"/>
      <c r="I154" s="176"/>
      <c r="J154" s="18"/>
      <c r="K154" s="19"/>
      <c r="L154" s="20"/>
      <c r="M154" s="195" t="s">
        <v>22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</row>
    <row r="155" spans="1:524" ht="15" customHeight="1" thickBot="1" x14ac:dyDescent="0.3">
      <c r="B155" s="5"/>
      <c r="C155" s="63" t="s">
        <v>25</v>
      </c>
      <c r="D155" s="63"/>
      <c r="E155" s="64">
        <f>SUM(E152:E154)</f>
        <v>0</v>
      </c>
      <c r="F155" s="64">
        <f>SUM(F152:F154)</f>
        <v>0</v>
      </c>
      <c r="G155" s="218">
        <f>SUM(G152:G154)</f>
        <v>0</v>
      </c>
      <c r="H155" s="220">
        <f>SUM(E155:G155)</f>
        <v>0</v>
      </c>
      <c r="I155" s="177">
        <f>SUM(I152)</f>
        <v>0</v>
      </c>
      <c r="J155" s="66"/>
      <c r="K155" s="67"/>
      <c r="L155" s="68"/>
      <c r="M155" s="68"/>
    </row>
    <row r="156" spans="1:524" s="107" customFormat="1" ht="15" customHeight="1" thickBot="1" x14ac:dyDescent="0.3">
      <c r="B156" s="5"/>
      <c r="C156" s="139" t="s">
        <v>119</v>
      </c>
      <c r="D156" s="148"/>
      <c r="E156" s="140"/>
      <c r="F156" s="140"/>
      <c r="G156" s="140"/>
      <c r="H156" s="178"/>
      <c r="I156" s="178"/>
      <c r="J156" s="143"/>
      <c r="K156" s="143"/>
      <c r="L156" s="146"/>
      <c r="M156" s="3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</row>
    <row r="157" spans="1:524" ht="15" customHeight="1" x14ac:dyDescent="0.25">
      <c r="B157" s="5"/>
      <c r="C157" s="242" t="s">
        <v>120</v>
      </c>
      <c r="D157" s="22" t="s">
        <v>15</v>
      </c>
      <c r="E157" s="12"/>
      <c r="F157" s="12"/>
      <c r="G157" s="12"/>
      <c r="H157" s="172">
        <f>SUMIF(E157:G157,"&gt;0")</f>
        <v>0</v>
      </c>
      <c r="I157" s="104">
        <f>COUNTIF(E157:G157,"a")</f>
        <v>0</v>
      </c>
      <c r="J157" s="13"/>
      <c r="K157" s="14"/>
      <c r="L157" s="15"/>
      <c r="M157" s="16" t="s">
        <v>26</v>
      </c>
    </row>
    <row r="158" spans="1:524" ht="15" customHeight="1" thickBot="1" x14ac:dyDescent="0.3">
      <c r="B158" s="5"/>
      <c r="C158" s="243"/>
      <c r="D158" s="17"/>
      <c r="E158" s="49"/>
      <c r="F158" s="49"/>
      <c r="G158" s="49"/>
      <c r="H158" s="173"/>
      <c r="I158" s="174"/>
      <c r="J158" s="28"/>
      <c r="K158" s="29"/>
      <c r="L158" s="30"/>
      <c r="M158" s="35" t="s">
        <v>17</v>
      </c>
    </row>
    <row r="159" spans="1:524" ht="15" customHeight="1" x14ac:dyDescent="0.25">
      <c r="B159" s="5"/>
      <c r="C159" s="243"/>
      <c r="D159" s="40" t="s">
        <v>18</v>
      </c>
      <c r="E159" s="12"/>
      <c r="F159" s="12"/>
      <c r="G159" s="12"/>
      <c r="H159" s="172">
        <f>SUMIF(E159:G159,"&gt;0")</f>
        <v>0</v>
      </c>
      <c r="I159" s="104">
        <f>COUNTIF(E159:G159,"a")</f>
        <v>0</v>
      </c>
      <c r="J159" s="13"/>
      <c r="K159" s="14"/>
      <c r="L159" s="15"/>
      <c r="M159" s="41" t="s">
        <v>27</v>
      </c>
    </row>
    <row r="160" spans="1:524" ht="15" customHeight="1" thickBot="1" x14ac:dyDescent="0.3">
      <c r="B160" s="5"/>
      <c r="C160" s="243"/>
      <c r="D160" s="17"/>
      <c r="E160" s="49"/>
      <c r="F160" s="49"/>
      <c r="G160" s="49"/>
      <c r="H160" s="173"/>
      <c r="I160" s="174"/>
      <c r="J160" s="28"/>
      <c r="K160" s="29"/>
      <c r="L160" s="30"/>
      <c r="M160" s="196" t="s">
        <v>93</v>
      </c>
    </row>
    <row r="161" spans="2:524" ht="15" customHeight="1" x14ac:dyDescent="0.25">
      <c r="B161" s="5"/>
      <c r="C161" s="278"/>
      <c r="D161" s="246" t="s">
        <v>112</v>
      </c>
      <c r="E161" s="42"/>
      <c r="F161" s="12"/>
      <c r="G161" s="43"/>
      <c r="H161" s="172">
        <f>SUMIF(E161:G161,"&gt;0")</f>
        <v>0</v>
      </c>
      <c r="I161" s="104">
        <f>COUNTIF(E161:G161,"a")</f>
        <v>0</v>
      </c>
      <c r="J161" s="13"/>
      <c r="K161" s="14"/>
      <c r="L161" s="15"/>
      <c r="M161" s="26" t="s">
        <v>23</v>
      </c>
    </row>
    <row r="162" spans="2:524" ht="15" customHeight="1" x14ac:dyDescent="0.25">
      <c r="B162" s="5"/>
      <c r="C162" s="278"/>
      <c r="D162" s="247"/>
      <c r="E162" s="44"/>
      <c r="F162" s="45"/>
      <c r="G162" s="45"/>
      <c r="H162" s="175"/>
      <c r="I162" s="176"/>
      <c r="J162" s="18"/>
      <c r="K162" s="19"/>
      <c r="L162" s="20"/>
      <c r="M162" s="46" t="s">
        <v>24</v>
      </c>
    </row>
    <row r="163" spans="2:524" ht="15" customHeight="1" x14ac:dyDescent="0.25">
      <c r="B163" s="5"/>
      <c r="C163" s="278"/>
      <c r="D163" s="37"/>
      <c r="E163" s="45"/>
      <c r="F163" s="45"/>
      <c r="G163" s="45"/>
      <c r="H163" s="175"/>
      <c r="I163" s="181"/>
      <c r="J163" s="18"/>
      <c r="K163" s="19"/>
      <c r="L163" s="20"/>
      <c r="M163" s="33" t="s">
        <v>28</v>
      </c>
    </row>
    <row r="164" spans="2:524" ht="15" customHeight="1" x14ac:dyDescent="0.25">
      <c r="B164" s="5"/>
      <c r="C164" s="278"/>
      <c r="D164" s="37"/>
      <c r="E164" s="45"/>
      <c r="F164" s="45"/>
      <c r="G164" s="45"/>
      <c r="H164" s="175"/>
      <c r="I164" s="181"/>
      <c r="J164" s="18"/>
      <c r="K164" s="19"/>
      <c r="L164" s="20"/>
      <c r="M164" s="26" t="s">
        <v>29</v>
      </c>
    </row>
    <row r="165" spans="2:524" ht="15" customHeight="1" thickBot="1" x14ac:dyDescent="0.3">
      <c r="B165" s="5"/>
      <c r="C165" s="279"/>
      <c r="D165" s="48"/>
      <c r="E165" s="49"/>
      <c r="F165" s="49"/>
      <c r="G165" s="49"/>
      <c r="H165" s="173"/>
      <c r="I165" s="182"/>
      <c r="J165" s="28"/>
      <c r="K165" s="29"/>
      <c r="L165" s="30"/>
      <c r="M165" s="187" t="s">
        <v>22</v>
      </c>
    </row>
    <row r="166" spans="2:524" ht="15" customHeight="1" thickBot="1" x14ac:dyDescent="0.3">
      <c r="B166" s="5"/>
      <c r="C166" s="63" t="s">
        <v>25</v>
      </c>
      <c r="D166" s="63"/>
      <c r="E166" s="64">
        <f>SUM(E157:E161)</f>
        <v>0</v>
      </c>
      <c r="F166" s="64">
        <f>SUM(F157:F161)</f>
        <v>0</v>
      </c>
      <c r="G166" s="213">
        <f>SUM(G157:G161)</f>
        <v>0</v>
      </c>
      <c r="H166" s="210">
        <f>SUM(H157+H159+H161)</f>
        <v>0</v>
      </c>
      <c r="I166" s="177">
        <f>SUM(I157:I165)</f>
        <v>0</v>
      </c>
      <c r="J166" s="66"/>
      <c r="K166" s="67"/>
      <c r="L166" s="68"/>
      <c r="M166" s="68"/>
    </row>
    <row r="167" spans="2:524" ht="26.25" thickBot="1" x14ac:dyDescent="0.3">
      <c r="B167" s="5"/>
      <c r="C167" s="119" t="s">
        <v>121</v>
      </c>
      <c r="D167" s="120"/>
      <c r="E167" s="121">
        <f>E145+E150+E155+E166</f>
        <v>0</v>
      </c>
      <c r="F167" s="121">
        <f>F145+F150+F155+F166</f>
        <v>0</v>
      </c>
      <c r="G167" s="214">
        <f>G145+G150+G155+G166</f>
        <v>0</v>
      </c>
      <c r="H167" s="211">
        <f>SUM(E167:G167)</f>
        <v>0</v>
      </c>
      <c r="I167" s="183"/>
      <c r="J167" s="123"/>
      <c r="K167" s="123"/>
      <c r="L167" s="124"/>
      <c r="M167" s="124"/>
    </row>
    <row r="168" spans="2:524" ht="30" customHeight="1" thickBot="1" x14ac:dyDescent="0.3">
      <c r="C168" s="119" t="s">
        <v>212</v>
      </c>
      <c r="D168" s="125"/>
      <c r="E168" s="126">
        <f>COUNTIF(E136:E161, "a")</f>
        <v>0</v>
      </c>
      <c r="F168" s="126">
        <f>COUNTIF(F136:F161, "a")</f>
        <v>0</v>
      </c>
      <c r="G168" s="215">
        <f>COUNTIF(G136:G161, "a")</f>
        <v>0</v>
      </c>
      <c r="H168" s="212"/>
      <c r="I168" s="184">
        <f>E168+F168+G168</f>
        <v>0</v>
      </c>
      <c r="J168" s="123"/>
      <c r="K168" s="123"/>
      <c r="L168" s="124"/>
      <c r="M168" s="124"/>
    </row>
    <row r="169" spans="2:524" ht="15" customHeight="1" thickBot="1" x14ac:dyDescent="0.3">
      <c r="C169" s="9"/>
      <c r="E169" s="10"/>
      <c r="F169" s="10"/>
      <c r="G169" s="10"/>
      <c r="H169" s="4"/>
      <c r="I169" s="4"/>
      <c r="M169" s="8"/>
    </row>
    <row r="170" spans="2:524" ht="15" customHeight="1" thickBot="1" x14ac:dyDescent="0.3">
      <c r="B170" s="5"/>
      <c r="C170" s="238" t="s">
        <v>129</v>
      </c>
      <c r="D170" s="302"/>
      <c r="E170" s="302"/>
      <c r="F170" s="302"/>
      <c r="G170" s="302"/>
      <c r="H170" s="239"/>
      <c r="I170" s="120" t="s">
        <v>7</v>
      </c>
      <c r="J170" s="129" t="s">
        <v>8</v>
      </c>
      <c r="K170" s="130" t="s">
        <v>9</v>
      </c>
      <c r="L170" s="238" t="s">
        <v>14</v>
      </c>
      <c r="M170" s="239"/>
    </row>
    <row r="171" spans="2:524" ht="15" customHeight="1" x14ac:dyDescent="0.25">
      <c r="B171" s="5"/>
      <c r="C171" s="293"/>
      <c r="D171" s="294"/>
      <c r="E171" s="294"/>
      <c r="F171" s="294"/>
      <c r="G171" s="294"/>
      <c r="H171" s="295"/>
      <c r="I171" s="13"/>
      <c r="J171" s="14"/>
      <c r="K171" s="15"/>
      <c r="L171" s="231" t="s">
        <v>83</v>
      </c>
      <c r="M171" s="23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</row>
    <row r="172" spans="2:524" ht="15" customHeight="1" x14ac:dyDescent="0.25">
      <c r="B172" s="5"/>
      <c r="C172" s="296"/>
      <c r="D172" s="297"/>
      <c r="E172" s="297"/>
      <c r="F172" s="297"/>
      <c r="G172" s="297"/>
      <c r="H172" s="298"/>
      <c r="I172" s="18"/>
      <c r="J172" s="19"/>
      <c r="K172" s="20"/>
      <c r="L172" s="233" t="s">
        <v>84</v>
      </c>
      <c r="M172" s="234"/>
    </row>
    <row r="173" spans="2:524" ht="15" customHeight="1" x14ac:dyDescent="0.25">
      <c r="B173" s="5"/>
      <c r="C173" s="296"/>
      <c r="D173" s="297"/>
      <c r="E173" s="297"/>
      <c r="F173" s="297"/>
      <c r="G173" s="297"/>
      <c r="H173" s="298"/>
      <c r="I173" s="18"/>
      <c r="J173" s="19"/>
      <c r="K173" s="20"/>
      <c r="L173" s="233" t="s">
        <v>85</v>
      </c>
      <c r="M173" s="234"/>
    </row>
    <row r="174" spans="2:524" s="9" customFormat="1" ht="15" customHeight="1" x14ac:dyDescent="0.25">
      <c r="B174" s="81"/>
      <c r="C174" s="296"/>
      <c r="D174" s="297"/>
      <c r="E174" s="297"/>
      <c r="F174" s="297"/>
      <c r="G174" s="297"/>
      <c r="H174" s="298"/>
      <c r="I174" s="18"/>
      <c r="J174" s="19"/>
      <c r="K174" s="20"/>
      <c r="L174" s="233" t="s">
        <v>86</v>
      </c>
      <c r="M174" s="23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</row>
    <row r="175" spans="2:524" ht="15" customHeight="1" x14ac:dyDescent="0.25">
      <c r="B175" s="5"/>
      <c r="C175" s="296"/>
      <c r="D175" s="297"/>
      <c r="E175" s="297"/>
      <c r="F175" s="297"/>
      <c r="G175" s="297"/>
      <c r="H175" s="298"/>
      <c r="I175" s="18"/>
      <c r="J175" s="19"/>
      <c r="K175" s="20"/>
      <c r="L175" s="271" t="s">
        <v>214</v>
      </c>
      <c r="M175" s="272"/>
    </row>
    <row r="176" spans="2:524" ht="15" customHeight="1" x14ac:dyDescent="0.25">
      <c r="B176" s="5"/>
      <c r="C176" s="296"/>
      <c r="D176" s="297"/>
      <c r="E176" s="297"/>
      <c r="F176" s="297"/>
      <c r="G176" s="297"/>
      <c r="H176" s="298"/>
      <c r="I176" s="18"/>
      <c r="J176" s="19"/>
      <c r="K176" s="20"/>
      <c r="L176" s="271" t="s">
        <v>215</v>
      </c>
      <c r="M176" s="272"/>
    </row>
    <row r="177" spans="2:14" ht="15" customHeight="1" x14ac:dyDescent="0.25">
      <c r="B177" s="5"/>
      <c r="C177" s="296"/>
      <c r="D177" s="297"/>
      <c r="E177" s="297"/>
      <c r="F177" s="297"/>
      <c r="G177" s="297"/>
      <c r="H177" s="298"/>
      <c r="I177" s="18"/>
      <c r="J177" s="19"/>
      <c r="K177" s="20"/>
      <c r="L177" s="233" t="s">
        <v>87</v>
      </c>
      <c r="M177" s="234"/>
    </row>
    <row r="178" spans="2:14" ht="28.5" customHeight="1" x14ac:dyDescent="0.25">
      <c r="B178" s="5"/>
      <c r="C178" s="296"/>
      <c r="D178" s="297"/>
      <c r="E178" s="297"/>
      <c r="F178" s="297"/>
      <c r="G178" s="297"/>
      <c r="H178" s="298"/>
      <c r="I178" s="18"/>
      <c r="J178" s="19"/>
      <c r="K178" s="20"/>
      <c r="L178" s="271" t="s">
        <v>88</v>
      </c>
      <c r="M178" s="272"/>
    </row>
    <row r="179" spans="2:14" ht="15" customHeight="1" thickBot="1" x14ac:dyDescent="0.3">
      <c r="B179" s="5"/>
      <c r="C179" s="299"/>
      <c r="D179" s="300"/>
      <c r="E179" s="300"/>
      <c r="F179" s="300"/>
      <c r="G179" s="300"/>
      <c r="H179" s="301"/>
      <c r="I179" s="18"/>
      <c r="J179" s="19"/>
      <c r="K179" s="20"/>
      <c r="L179" s="273" t="s">
        <v>89</v>
      </c>
      <c r="M179" s="274"/>
    </row>
    <row r="180" spans="2:14" ht="15" customHeight="1" thickBot="1" x14ac:dyDescent="0.3">
      <c r="B180" s="5"/>
      <c r="C180" s="119" t="s">
        <v>90</v>
      </c>
      <c r="D180" s="120" t="s">
        <v>4</v>
      </c>
      <c r="E180" s="129" t="s">
        <v>7</v>
      </c>
      <c r="F180" s="129" t="s">
        <v>8</v>
      </c>
      <c r="G180" s="129" t="s">
        <v>9</v>
      </c>
      <c r="H180" s="131" t="s">
        <v>13</v>
      </c>
      <c r="I180" s="235" t="s">
        <v>130</v>
      </c>
      <c r="J180" s="236"/>
      <c r="K180" s="236"/>
      <c r="L180" s="236"/>
      <c r="M180" s="237"/>
    </row>
    <row r="181" spans="2:14" ht="35.1" customHeight="1" x14ac:dyDescent="0.25">
      <c r="B181" s="5"/>
      <c r="C181" s="87" t="s">
        <v>122</v>
      </c>
      <c r="D181" s="229"/>
      <c r="E181" s="88">
        <f>E167</f>
        <v>0</v>
      </c>
      <c r="F181" s="88">
        <f>F167</f>
        <v>0</v>
      </c>
      <c r="G181" s="88">
        <f>G167</f>
        <v>0</v>
      </c>
      <c r="H181" s="89">
        <f>SUM(E181:G181)</f>
        <v>0</v>
      </c>
      <c r="I181" s="290" t="s">
        <v>126</v>
      </c>
      <c r="J181" s="248"/>
      <c r="K181" s="249"/>
      <c r="L181" s="249"/>
      <c r="M181" s="250"/>
    </row>
    <row r="182" spans="2:14" ht="35.1" customHeight="1" x14ac:dyDescent="0.25">
      <c r="B182" s="5"/>
      <c r="C182" s="90" t="s">
        <v>91</v>
      </c>
      <c r="D182" s="230"/>
      <c r="E182" s="91">
        <f>E181/14</f>
        <v>0</v>
      </c>
      <c r="F182" s="91">
        <f>F181/14</f>
        <v>0</v>
      </c>
      <c r="G182" s="91">
        <f>G181/14</f>
        <v>0</v>
      </c>
      <c r="H182" s="92">
        <f>H181/42</f>
        <v>0</v>
      </c>
      <c r="I182" s="291"/>
      <c r="J182" s="251"/>
      <c r="K182" s="252"/>
      <c r="L182" s="252"/>
      <c r="M182" s="253"/>
    </row>
    <row r="183" spans="2:14" ht="35.1" customHeight="1" x14ac:dyDescent="0.25">
      <c r="B183" s="5"/>
      <c r="C183" s="93" t="s">
        <v>124</v>
      </c>
      <c r="D183" s="230"/>
      <c r="E183" s="94">
        <f>E130</f>
        <v>0</v>
      </c>
      <c r="F183" s="94">
        <f>F130</f>
        <v>0</v>
      </c>
      <c r="G183" s="94">
        <f>G130</f>
        <v>0</v>
      </c>
      <c r="H183" s="95">
        <f>SUM(E183:G183)</f>
        <v>0</v>
      </c>
      <c r="I183" s="291" t="s">
        <v>127</v>
      </c>
      <c r="J183" s="251"/>
      <c r="K183" s="252"/>
      <c r="L183" s="252"/>
      <c r="M183" s="253"/>
    </row>
    <row r="184" spans="2:14" ht="35.1" customHeight="1" x14ac:dyDescent="0.25">
      <c r="B184" s="5"/>
      <c r="C184" s="90" t="s">
        <v>91</v>
      </c>
      <c r="D184" s="230"/>
      <c r="E184" s="91">
        <f>E183/41</f>
        <v>0</v>
      </c>
      <c r="F184" s="91">
        <f>F183/41</f>
        <v>0</v>
      </c>
      <c r="G184" s="91">
        <f>G183/41</f>
        <v>0</v>
      </c>
      <c r="H184" s="92">
        <f>H183/123</f>
        <v>0</v>
      </c>
      <c r="I184" s="291"/>
      <c r="J184" s="251"/>
      <c r="K184" s="252"/>
      <c r="L184" s="252"/>
      <c r="M184" s="253"/>
    </row>
    <row r="185" spans="2:14" ht="35.1" customHeight="1" x14ac:dyDescent="0.25">
      <c r="B185" s="5"/>
      <c r="C185" s="96" t="s">
        <v>123</v>
      </c>
      <c r="D185" s="230"/>
      <c r="E185" s="97">
        <f>SUM(E181+E183)</f>
        <v>0</v>
      </c>
      <c r="F185" s="97">
        <f>SUM(F181+F183)</f>
        <v>0</v>
      </c>
      <c r="G185" s="97">
        <f>SUM(G181+G183)</f>
        <v>0</v>
      </c>
      <c r="H185" s="98">
        <f>SUM(E185:G185)</f>
        <v>0</v>
      </c>
      <c r="I185" s="291" t="s">
        <v>128</v>
      </c>
      <c r="J185" s="251"/>
      <c r="K185" s="252"/>
      <c r="L185" s="252"/>
      <c r="M185" s="253"/>
    </row>
    <row r="186" spans="2:14" ht="35.1" customHeight="1" thickBot="1" x14ac:dyDescent="0.3">
      <c r="B186" s="5"/>
      <c r="C186" s="99" t="s">
        <v>91</v>
      </c>
      <c r="D186" s="100"/>
      <c r="E186" s="101">
        <f>E185/55</f>
        <v>0</v>
      </c>
      <c r="F186" s="101">
        <f>F185/55</f>
        <v>0</v>
      </c>
      <c r="G186" s="101">
        <f>G185/55</f>
        <v>0</v>
      </c>
      <c r="H186" s="102">
        <f>H185/165</f>
        <v>0</v>
      </c>
      <c r="I186" s="292"/>
      <c r="J186" s="287"/>
      <c r="K186" s="288"/>
      <c r="L186" s="288"/>
      <c r="M186" s="289"/>
    </row>
    <row r="187" spans="2:14" ht="15" customHeight="1" thickBot="1" x14ac:dyDescent="0.3">
      <c r="B187" s="5"/>
      <c r="C187" s="119"/>
      <c r="D187" s="119"/>
      <c r="E187" s="132"/>
      <c r="F187" s="132"/>
      <c r="G187" s="132"/>
      <c r="H187" s="124"/>
      <c r="I187" s="268" t="s">
        <v>217</v>
      </c>
      <c r="J187" s="269"/>
      <c r="K187" s="269"/>
      <c r="L187" s="269"/>
      <c r="M187" s="270"/>
    </row>
    <row r="188" spans="2:14" ht="15" customHeight="1" x14ac:dyDescent="0.25">
      <c r="C188" s="107"/>
      <c r="M188" s="107"/>
      <c r="N188" s="107"/>
    </row>
    <row r="189" spans="2:14" ht="15" customHeight="1" x14ac:dyDescent="0.25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4" ht="15" customHeight="1" x14ac:dyDescent="0.25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4" ht="15" customHeight="1" x14ac:dyDescent="0.25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4" ht="15" customHeight="1" x14ac:dyDescent="0.25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1:15" ht="15" customHeight="1" x14ac:dyDescent="0.25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1:15" ht="15" customHeight="1" x14ac:dyDescent="0.2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1:15" ht="15" customHeight="1" x14ac:dyDescent="0.2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1:15" ht="15" customHeight="1" x14ac:dyDescent="0.2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1:15" ht="15" customHeight="1" x14ac:dyDescent="0.2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1:15" ht="15" customHeight="1" x14ac:dyDescent="0.2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1:15" ht="15" customHeight="1" x14ac:dyDescent="0.2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1:15" ht="15" customHeight="1" x14ac:dyDescent="0.2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1:15" ht="15" customHeight="1" x14ac:dyDescent="0.2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1:15" ht="15" customHeight="1" x14ac:dyDescent="0.2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1:15" ht="15" customHeight="1" x14ac:dyDescent="0.2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1:15" ht="15" customHeight="1" x14ac:dyDescent="0.2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1:15" ht="15" customHeight="1" x14ac:dyDescent="0.2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1:15" ht="15" customHeight="1" x14ac:dyDescent="0.2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1:15" ht="15" customHeight="1" x14ac:dyDescent="0.2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1:15" ht="15" customHeight="1" x14ac:dyDescent="0.2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1:14" ht="15" customHeight="1" x14ac:dyDescent="0.2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1:14" ht="15" customHeight="1" x14ac:dyDescent="0.2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1:14" ht="15" customHeight="1" x14ac:dyDescent="0.2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1:14" ht="15" customHeight="1" x14ac:dyDescent="0.2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1:14" ht="15" customHeight="1" x14ac:dyDescent="0.2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1:14" ht="15" customHeight="1" x14ac:dyDescent="0.2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1:14" ht="15" customHeight="1" x14ac:dyDescent="0.2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1:14" ht="15" customHeight="1" x14ac:dyDescent="0.2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1:14" ht="15" customHeight="1" x14ac:dyDescent="0.2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1:14" ht="15" customHeight="1" x14ac:dyDescent="0.2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1:14" ht="15" customHeight="1" x14ac:dyDescent="0.2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1:14" ht="15" customHeight="1" x14ac:dyDescent="0.2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1:14" ht="15" customHeight="1" x14ac:dyDescent="0.2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1:14" ht="15" customHeight="1" x14ac:dyDescent="0.2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1:14" ht="15" customHeight="1" x14ac:dyDescent="0.2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1:14" ht="15" customHeight="1" x14ac:dyDescent="0.2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1:14" ht="15" customHeight="1" x14ac:dyDescent="0.2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1:14" ht="15" customHeight="1" x14ac:dyDescent="0.2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1:14" ht="15" customHeight="1" x14ac:dyDescent="0.2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1:14" ht="15" customHeight="1" x14ac:dyDescent="0.2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1:14" ht="15" customHeight="1" x14ac:dyDescent="0.2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1:14" ht="15" customHeight="1" x14ac:dyDescent="0.2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1:14" ht="15" customHeight="1" x14ac:dyDescent="0.2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1:14" ht="15" customHeight="1" x14ac:dyDescent="0.2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1:14" ht="15" customHeight="1" x14ac:dyDescent="0.2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1:14" ht="15" customHeight="1" x14ac:dyDescent="0.2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1:14" ht="15" customHeight="1" x14ac:dyDescent="0.2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1:14" ht="15" customHeight="1" x14ac:dyDescent="0.2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1:14" ht="15" customHeight="1" x14ac:dyDescent="0.2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1:14" ht="15" customHeight="1" x14ac:dyDescent="0.2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1:14" ht="15" customHeight="1" x14ac:dyDescent="0.2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1:14" ht="15" customHeight="1" x14ac:dyDescent="0.2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1:14" ht="15" customHeight="1" x14ac:dyDescent="0.2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1:14" ht="15" customHeight="1" x14ac:dyDescent="0.2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1:14" ht="15" customHeight="1" x14ac:dyDescent="0.2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1:14" ht="15" customHeight="1" x14ac:dyDescent="0.2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1:14" ht="15" customHeight="1" x14ac:dyDescent="0.2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1:14" ht="15" customHeight="1" x14ac:dyDescent="0.2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1:14" ht="15" customHeight="1" x14ac:dyDescent="0.2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1:14" ht="15" customHeight="1" x14ac:dyDescent="0.2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1:14" ht="15" customHeight="1" x14ac:dyDescent="0.2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1:14" ht="15" customHeight="1" x14ac:dyDescent="0.2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1:14" ht="15" customHeight="1" x14ac:dyDescent="0.2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1:14" ht="15" customHeight="1" x14ac:dyDescent="0.2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1:14" ht="15" customHeight="1" x14ac:dyDescent="0.2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1:14" ht="15" customHeight="1" x14ac:dyDescent="0.2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1:14" ht="15" customHeight="1" x14ac:dyDescent="0.2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1:14" ht="15" customHeight="1" x14ac:dyDescent="0.2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</row>
    <row r="257" spans="1:14" ht="15" customHeight="1" x14ac:dyDescent="0.2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</row>
    <row r="258" spans="1:14" ht="15" customHeight="1" x14ac:dyDescent="0.2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</row>
    <row r="259" spans="1:14" ht="15" customHeight="1" x14ac:dyDescent="0.2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</row>
    <row r="260" spans="1:14" ht="15" customHeight="1" x14ac:dyDescent="0.2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</row>
    <row r="261" spans="1:14" ht="15" customHeight="1" x14ac:dyDescent="0.2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</row>
    <row r="262" spans="1:14" ht="15" customHeight="1" x14ac:dyDescent="0.2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</row>
    <row r="263" spans="1:14" ht="15" customHeight="1" x14ac:dyDescent="0.2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</row>
    <row r="264" spans="1:14" ht="15" customHeight="1" x14ac:dyDescent="0.2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</row>
    <row r="265" spans="1:14" ht="15" customHeight="1" x14ac:dyDescent="0.2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</row>
    <row r="266" spans="1:14" ht="15" customHeight="1" x14ac:dyDescent="0.2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</row>
    <row r="267" spans="1:14" ht="15" customHeight="1" x14ac:dyDescent="0.2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</row>
    <row r="268" spans="1:14" ht="15" customHeight="1" x14ac:dyDescent="0.2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</row>
    <row r="269" spans="1:14" ht="15" customHeight="1" x14ac:dyDescent="0.2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</row>
    <row r="270" spans="1:14" ht="15" customHeight="1" x14ac:dyDescent="0.2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</row>
    <row r="271" spans="1:14" ht="15" customHeight="1" x14ac:dyDescent="0.2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</row>
    <row r="272" spans="1:14" ht="15" customHeight="1" x14ac:dyDescent="0.2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</row>
    <row r="273" spans="1:14" ht="15" customHeight="1" x14ac:dyDescent="0.2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</row>
    <row r="274" spans="1:14" ht="15" customHeight="1" x14ac:dyDescent="0.2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</row>
    <row r="275" spans="1:14" ht="15" customHeight="1" x14ac:dyDescent="0.2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</row>
    <row r="276" spans="1:14" ht="15" customHeight="1" x14ac:dyDescent="0.2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</row>
    <row r="277" spans="1:14" ht="15" customHeight="1" x14ac:dyDescent="0.2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</row>
    <row r="278" spans="1:14" ht="15" customHeight="1" x14ac:dyDescent="0.2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</row>
    <row r="279" spans="1:14" ht="15" customHeight="1" x14ac:dyDescent="0.2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</row>
    <row r="280" spans="1:14" ht="15" customHeight="1" x14ac:dyDescent="0.2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</row>
    <row r="281" spans="1:14" ht="15" customHeight="1" x14ac:dyDescent="0.2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</row>
    <row r="282" spans="1:14" ht="15" customHeight="1" x14ac:dyDescent="0.2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</row>
    <row r="283" spans="1:14" ht="15" customHeight="1" x14ac:dyDescent="0.2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</row>
    <row r="284" spans="1:14" ht="15" customHeight="1" x14ac:dyDescent="0.2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</row>
    <row r="285" spans="1:14" ht="15" customHeight="1" x14ac:dyDescent="0.2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</row>
    <row r="286" spans="1:14" ht="15" customHeight="1" x14ac:dyDescent="0.2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</row>
    <row r="287" spans="1:14" ht="15" customHeight="1" x14ac:dyDescent="0.2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</row>
    <row r="288" spans="1:14" ht="15" customHeight="1" x14ac:dyDescent="0.2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</row>
    <row r="289" spans="1:14" ht="15" customHeight="1" x14ac:dyDescent="0.2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</row>
    <row r="290" spans="1:14" ht="15" customHeight="1" x14ac:dyDescent="0.2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</row>
    <row r="291" spans="1:14" ht="15" customHeight="1" x14ac:dyDescent="0.2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</row>
    <row r="292" spans="1:14" ht="15" customHeight="1" x14ac:dyDescent="0.2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</row>
    <row r="293" spans="1:14" ht="15" customHeight="1" x14ac:dyDescent="0.2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</row>
    <row r="294" spans="1:14" ht="15" customHeight="1" x14ac:dyDescent="0.2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</row>
    <row r="295" spans="1:14" ht="15" customHeight="1" x14ac:dyDescent="0.2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</row>
    <row r="296" spans="1:14" ht="15" customHeight="1" x14ac:dyDescent="0.2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</row>
    <row r="297" spans="1:14" ht="15" customHeight="1" x14ac:dyDescent="0.2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</row>
    <row r="298" spans="1:14" ht="15" customHeight="1" x14ac:dyDescent="0.2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</row>
    <row r="299" spans="1:14" ht="15" customHeight="1" x14ac:dyDescent="0.2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</row>
    <row r="300" spans="1:14" ht="15" customHeight="1" x14ac:dyDescent="0.2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</row>
    <row r="301" spans="1:14" ht="15" customHeight="1" x14ac:dyDescent="0.2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</row>
    <row r="302" spans="1:14" ht="15" customHeight="1" x14ac:dyDescent="0.2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</row>
    <row r="303" spans="1:14" ht="15" customHeight="1" x14ac:dyDescent="0.2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</row>
    <row r="304" spans="1:14" ht="15" customHeight="1" x14ac:dyDescent="0.2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</row>
    <row r="305" spans="1:14" ht="15" customHeight="1" x14ac:dyDescent="0.2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</row>
    <row r="306" spans="1:14" ht="15" customHeight="1" x14ac:dyDescent="0.2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</row>
    <row r="307" spans="1:14" ht="15" customHeight="1" x14ac:dyDescent="0.2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</row>
    <row r="308" spans="1:14" ht="15" customHeight="1" x14ac:dyDescent="0.2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</row>
    <row r="309" spans="1:14" ht="15" customHeight="1" x14ac:dyDescent="0.2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</row>
    <row r="310" spans="1:14" ht="15" customHeight="1" x14ac:dyDescent="0.2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</row>
    <row r="311" spans="1:14" ht="15" customHeight="1" x14ac:dyDescent="0.2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</row>
    <row r="312" spans="1:14" ht="15" customHeight="1" x14ac:dyDescent="0.2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</row>
    <row r="313" spans="1:14" ht="15" customHeight="1" x14ac:dyDescent="0.2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</row>
    <row r="314" spans="1:14" ht="15" customHeight="1" x14ac:dyDescent="0.2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</row>
    <row r="315" spans="1:14" ht="15" customHeight="1" x14ac:dyDescent="0.2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</row>
    <row r="316" spans="1:14" ht="15" customHeight="1" x14ac:dyDescent="0.2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</row>
    <row r="317" spans="1:14" ht="15" customHeight="1" x14ac:dyDescent="0.2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</row>
    <row r="318" spans="1:14" ht="15" customHeight="1" x14ac:dyDescent="0.2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</row>
    <row r="319" spans="1:14" ht="15" customHeight="1" x14ac:dyDescent="0.2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</row>
    <row r="320" spans="1:14" ht="15" customHeight="1" x14ac:dyDescent="0.2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</row>
    <row r="321" spans="1:14" ht="15" customHeight="1" x14ac:dyDescent="0.2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</row>
    <row r="322" spans="1:14" ht="15" customHeight="1" x14ac:dyDescent="0.2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</row>
    <row r="323" spans="1:14" ht="15" customHeight="1" x14ac:dyDescent="0.2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</row>
    <row r="324" spans="1:14" ht="15" customHeight="1" x14ac:dyDescent="0.2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</row>
    <row r="325" spans="1:14" ht="15" customHeight="1" x14ac:dyDescent="0.2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</row>
    <row r="326" spans="1:14" ht="15" customHeight="1" x14ac:dyDescent="0.2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</row>
    <row r="327" spans="1:14" ht="15" customHeight="1" x14ac:dyDescent="0.2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</row>
    <row r="328" spans="1:14" ht="15" customHeight="1" x14ac:dyDescent="0.2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</row>
    <row r="329" spans="1:14" ht="15" customHeight="1" x14ac:dyDescent="0.2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</row>
    <row r="330" spans="1:14" ht="15" customHeight="1" x14ac:dyDescent="0.2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</row>
    <row r="331" spans="1:14" ht="15" customHeight="1" x14ac:dyDescent="0.2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</row>
    <row r="332" spans="1:14" ht="15" customHeight="1" x14ac:dyDescent="0.2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</row>
    <row r="333" spans="1:14" ht="15" customHeight="1" x14ac:dyDescent="0.2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</row>
    <row r="334" spans="1:14" ht="15" customHeight="1" x14ac:dyDescent="0.2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</row>
    <row r="335" spans="1:14" ht="15" customHeight="1" x14ac:dyDescent="0.2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</row>
    <row r="336" spans="1:14" ht="15" customHeight="1" x14ac:dyDescent="0.2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</row>
    <row r="337" spans="1:14" ht="15" customHeight="1" x14ac:dyDescent="0.2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</row>
    <row r="338" spans="1:14" ht="15" customHeight="1" x14ac:dyDescent="0.2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</row>
    <row r="339" spans="1:14" ht="15" customHeight="1" x14ac:dyDescent="0.2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</row>
    <row r="340" spans="1:14" ht="15" customHeight="1" x14ac:dyDescent="0.2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</row>
    <row r="341" spans="1:14" ht="15" customHeight="1" x14ac:dyDescent="0.2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</row>
    <row r="342" spans="1:14" ht="15" customHeight="1" x14ac:dyDescent="0.2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</row>
    <row r="343" spans="1:14" ht="15" customHeight="1" x14ac:dyDescent="0.2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</row>
    <row r="344" spans="1:14" ht="15" customHeight="1" x14ac:dyDescent="0.2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</row>
    <row r="345" spans="1:14" ht="15" customHeight="1" x14ac:dyDescent="0.2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</row>
    <row r="346" spans="1:14" ht="15" customHeight="1" x14ac:dyDescent="0.2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</row>
    <row r="347" spans="1:14" ht="15" customHeight="1" x14ac:dyDescent="0.2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</row>
    <row r="348" spans="1:14" ht="15" customHeight="1" x14ac:dyDescent="0.2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</row>
    <row r="349" spans="1:14" ht="15" customHeight="1" x14ac:dyDescent="0.2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</row>
    <row r="350" spans="1:14" ht="15" customHeight="1" x14ac:dyDescent="0.2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</row>
    <row r="351" spans="1:14" ht="15" customHeight="1" x14ac:dyDescent="0.2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</row>
    <row r="352" spans="1:14" ht="15" customHeight="1" x14ac:dyDescent="0.2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</row>
    <row r="353" spans="1:14" ht="15" customHeight="1" x14ac:dyDescent="0.2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</row>
    <row r="354" spans="1:14" ht="15" customHeight="1" x14ac:dyDescent="0.2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</row>
    <row r="355" spans="1:14" ht="15" customHeight="1" x14ac:dyDescent="0.2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</row>
    <row r="356" spans="1:14" ht="15" customHeight="1" x14ac:dyDescent="0.2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</row>
    <row r="357" spans="1:14" ht="15" customHeight="1" x14ac:dyDescent="0.2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</row>
    <row r="358" spans="1:14" ht="15" customHeight="1" x14ac:dyDescent="0.2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</row>
    <row r="359" spans="1:14" ht="15" customHeight="1" x14ac:dyDescent="0.2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</row>
    <row r="360" spans="1:14" ht="15" customHeight="1" x14ac:dyDescent="0.2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</row>
    <row r="361" spans="1:14" ht="15" customHeight="1" x14ac:dyDescent="0.2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</row>
    <row r="362" spans="1:14" ht="15" customHeight="1" x14ac:dyDescent="0.2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</row>
    <row r="363" spans="1:14" ht="15" customHeight="1" x14ac:dyDescent="0.2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</row>
    <row r="364" spans="1:14" ht="15" customHeight="1" x14ac:dyDescent="0.2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</row>
    <row r="365" spans="1:14" ht="15" customHeight="1" x14ac:dyDescent="0.2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</row>
    <row r="366" spans="1:14" ht="15" customHeight="1" x14ac:dyDescent="0.2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</row>
    <row r="367" spans="1:14" ht="15" customHeight="1" x14ac:dyDescent="0.2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</row>
    <row r="368" spans="1:14" ht="15" customHeight="1" x14ac:dyDescent="0.2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</row>
    <row r="369" spans="1:14" ht="15" customHeight="1" x14ac:dyDescent="0.2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</row>
    <row r="370" spans="1:14" ht="15" customHeight="1" x14ac:dyDescent="0.2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</row>
    <row r="371" spans="1:14" ht="15" customHeight="1" x14ac:dyDescent="0.2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</row>
    <row r="372" spans="1:14" ht="15" customHeight="1" x14ac:dyDescent="0.2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</row>
    <row r="373" spans="1:14" ht="15" customHeight="1" x14ac:dyDescent="0.2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</row>
    <row r="374" spans="1:14" ht="15" customHeight="1" x14ac:dyDescent="0.2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</row>
    <row r="375" spans="1:14" ht="15" customHeight="1" x14ac:dyDescent="0.2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</row>
    <row r="376" spans="1:14" ht="15" customHeight="1" x14ac:dyDescent="0.2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</row>
    <row r="377" spans="1:14" ht="15" customHeight="1" x14ac:dyDescent="0.2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</row>
    <row r="378" spans="1:14" ht="15" customHeight="1" x14ac:dyDescent="0.2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</row>
    <row r="379" spans="1:14" ht="15" customHeight="1" x14ac:dyDescent="0.2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</row>
    <row r="380" spans="1:14" ht="15" customHeight="1" x14ac:dyDescent="0.2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</row>
    <row r="381" spans="1:14" ht="15" customHeight="1" x14ac:dyDescent="0.2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</row>
    <row r="382" spans="1:14" ht="15" customHeight="1" x14ac:dyDescent="0.2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</row>
    <row r="383" spans="1:14" ht="15" customHeight="1" x14ac:dyDescent="0.2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</row>
    <row r="384" spans="1:14" ht="15" customHeight="1" x14ac:dyDescent="0.2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</row>
    <row r="385" spans="1:14" ht="15" customHeight="1" x14ac:dyDescent="0.2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</row>
    <row r="386" spans="1:14" ht="15" customHeight="1" x14ac:dyDescent="0.2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</row>
    <row r="387" spans="1:14" ht="15" customHeight="1" x14ac:dyDescent="0.2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</row>
    <row r="388" spans="1:14" ht="15" customHeight="1" x14ac:dyDescent="0.2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</row>
    <row r="389" spans="1:14" ht="15" customHeight="1" x14ac:dyDescent="0.2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</row>
    <row r="390" spans="1:14" ht="15" customHeight="1" x14ac:dyDescent="0.2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</row>
    <row r="391" spans="1:14" ht="15" customHeight="1" x14ac:dyDescent="0.2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</row>
    <row r="392" spans="1:14" ht="15" customHeight="1" x14ac:dyDescent="0.2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</row>
    <row r="393" spans="1:14" ht="15" customHeight="1" x14ac:dyDescent="0.2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</row>
    <row r="394" spans="1:14" ht="15" customHeight="1" x14ac:dyDescent="0.2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</row>
    <row r="395" spans="1:14" ht="15" customHeight="1" x14ac:dyDescent="0.2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</row>
    <row r="396" spans="1:14" ht="15" customHeight="1" x14ac:dyDescent="0.2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</row>
    <row r="397" spans="1:14" ht="15" customHeight="1" x14ac:dyDescent="0.2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</row>
    <row r="398" spans="1:14" ht="15" customHeight="1" x14ac:dyDescent="0.2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</row>
    <row r="399" spans="1:14" ht="15" customHeight="1" x14ac:dyDescent="0.2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</row>
    <row r="400" spans="1:14" ht="15" customHeight="1" x14ac:dyDescent="0.2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</row>
    <row r="401" spans="1:14" ht="15" customHeight="1" x14ac:dyDescent="0.2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</row>
    <row r="402" spans="1:14" ht="15" customHeight="1" x14ac:dyDescent="0.2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</row>
    <row r="403" spans="1:14" ht="15" customHeight="1" x14ac:dyDescent="0.2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</row>
    <row r="404" spans="1:14" ht="15" customHeight="1" x14ac:dyDescent="0.2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</row>
    <row r="405" spans="1:14" ht="15" customHeight="1" x14ac:dyDescent="0.2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</row>
    <row r="406" spans="1:14" ht="15" customHeight="1" x14ac:dyDescent="0.2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</row>
    <row r="407" spans="1:14" ht="15" customHeight="1" x14ac:dyDescent="0.2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</row>
    <row r="408" spans="1:14" ht="15" customHeight="1" x14ac:dyDescent="0.2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</row>
    <row r="409" spans="1:14" ht="15" customHeight="1" x14ac:dyDescent="0.2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</row>
    <row r="410" spans="1:14" ht="15" customHeight="1" x14ac:dyDescent="0.2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</row>
    <row r="411" spans="1:14" ht="15" customHeight="1" x14ac:dyDescent="0.2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</row>
    <row r="412" spans="1:14" ht="15" customHeight="1" x14ac:dyDescent="0.2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</row>
    <row r="413" spans="1:14" ht="15" customHeight="1" x14ac:dyDescent="0.2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</row>
    <row r="414" spans="1:14" ht="15" customHeight="1" x14ac:dyDescent="0.2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</row>
    <row r="415" spans="1:14" ht="15" customHeight="1" x14ac:dyDescent="0.2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</row>
    <row r="416" spans="1:14" ht="15" customHeight="1" x14ac:dyDescent="0.2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</row>
    <row r="417" spans="1:14" ht="15" customHeight="1" x14ac:dyDescent="0.2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</row>
    <row r="418" spans="1:14" ht="15" customHeight="1" x14ac:dyDescent="0.2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</row>
    <row r="419" spans="1:14" ht="15" customHeight="1" x14ac:dyDescent="0.2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</row>
    <row r="420" spans="1:14" ht="15" customHeight="1" x14ac:dyDescent="0.2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</row>
    <row r="421" spans="1:14" ht="15" customHeight="1" x14ac:dyDescent="0.2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</row>
    <row r="422" spans="1:14" ht="15" customHeight="1" x14ac:dyDescent="0.2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</row>
    <row r="423" spans="1:14" ht="15" customHeight="1" x14ac:dyDescent="0.2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</row>
    <row r="424" spans="1:14" ht="15" customHeight="1" x14ac:dyDescent="0.2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</row>
    <row r="425" spans="1:14" ht="15" customHeight="1" x14ac:dyDescent="0.2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</row>
    <row r="426" spans="1:14" ht="15" customHeight="1" x14ac:dyDescent="0.2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</row>
    <row r="427" spans="1:14" ht="15" customHeight="1" x14ac:dyDescent="0.2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</row>
    <row r="428" spans="1:14" ht="15" customHeight="1" x14ac:dyDescent="0.2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</row>
    <row r="429" spans="1:14" ht="15" customHeight="1" x14ac:dyDescent="0.2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</row>
    <row r="430" spans="1:14" ht="15" customHeight="1" x14ac:dyDescent="0.2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</row>
    <row r="431" spans="1:14" ht="15" customHeight="1" x14ac:dyDescent="0.2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</row>
    <row r="432" spans="1:14" ht="15" customHeight="1" x14ac:dyDescent="0.2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</row>
    <row r="433" spans="1:14" ht="15" customHeight="1" x14ac:dyDescent="0.2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</row>
    <row r="434" spans="1:14" ht="15" customHeight="1" x14ac:dyDescent="0.2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</row>
    <row r="435" spans="1:14" ht="15" customHeight="1" x14ac:dyDescent="0.2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</row>
    <row r="436" spans="1:14" ht="15" customHeight="1" x14ac:dyDescent="0.2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</row>
    <row r="437" spans="1:14" ht="15" customHeight="1" x14ac:dyDescent="0.2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</row>
    <row r="438" spans="1:14" ht="15" customHeight="1" x14ac:dyDescent="0.2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</row>
    <row r="439" spans="1:14" ht="15" customHeight="1" x14ac:dyDescent="0.2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</row>
    <row r="440" spans="1:14" ht="15" customHeight="1" x14ac:dyDescent="0.2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</row>
    <row r="441" spans="1:14" ht="15" customHeight="1" x14ac:dyDescent="0.2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</row>
    <row r="442" spans="1:14" ht="15" customHeight="1" x14ac:dyDescent="0.2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</row>
    <row r="443" spans="1:14" ht="15" customHeight="1" x14ac:dyDescent="0.2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</row>
    <row r="444" spans="1:14" ht="15" customHeight="1" x14ac:dyDescent="0.2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</row>
    <row r="445" spans="1:14" ht="15" customHeight="1" x14ac:dyDescent="0.2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</row>
    <row r="446" spans="1:14" ht="15" customHeight="1" x14ac:dyDescent="0.2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</row>
    <row r="447" spans="1:14" ht="15" customHeight="1" x14ac:dyDescent="0.2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</row>
    <row r="448" spans="1:14" ht="15" customHeight="1" x14ac:dyDescent="0.2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</row>
    <row r="449" spans="1:14" ht="15" customHeight="1" x14ac:dyDescent="0.2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</row>
    <row r="450" spans="1:14" ht="15" customHeight="1" x14ac:dyDescent="0.2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</row>
    <row r="451" spans="1:14" ht="15" customHeight="1" x14ac:dyDescent="0.2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</row>
    <row r="452" spans="1:14" ht="15" customHeight="1" x14ac:dyDescent="0.2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</row>
    <row r="453" spans="1:14" ht="15" customHeight="1" x14ac:dyDescent="0.2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</row>
    <row r="454" spans="1:14" ht="15" customHeight="1" x14ac:dyDescent="0.2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</row>
    <row r="455" spans="1:14" ht="15" customHeight="1" x14ac:dyDescent="0.2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</row>
    <row r="456" spans="1:14" ht="15" customHeight="1" x14ac:dyDescent="0.2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</row>
    <row r="457" spans="1:14" ht="15" customHeight="1" x14ac:dyDescent="0.2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</row>
    <row r="458" spans="1:14" ht="15" customHeight="1" x14ac:dyDescent="0.2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</row>
    <row r="459" spans="1:14" ht="15" customHeight="1" x14ac:dyDescent="0.2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</row>
    <row r="460" spans="1:14" ht="15" customHeight="1" x14ac:dyDescent="0.2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</row>
    <row r="461" spans="1:14" ht="15" customHeight="1" x14ac:dyDescent="0.2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</row>
    <row r="462" spans="1:14" ht="15" customHeight="1" x14ac:dyDescent="0.2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</row>
    <row r="463" spans="1:14" ht="15" customHeight="1" x14ac:dyDescent="0.2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</row>
    <row r="464" spans="1:14" ht="15" customHeight="1" x14ac:dyDescent="0.2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</row>
    <row r="465" spans="1:14" ht="15" customHeight="1" x14ac:dyDescent="0.2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</row>
    <row r="466" spans="1:14" ht="15" customHeight="1" x14ac:dyDescent="0.2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</row>
    <row r="467" spans="1:14" ht="15" customHeight="1" x14ac:dyDescent="0.2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</row>
    <row r="468" spans="1:14" ht="15" customHeight="1" x14ac:dyDescent="0.2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</row>
    <row r="469" spans="1:14" ht="15" customHeight="1" x14ac:dyDescent="0.2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</row>
    <row r="470" spans="1:14" ht="15" customHeight="1" x14ac:dyDescent="0.2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</row>
    <row r="471" spans="1:14" ht="15" customHeight="1" x14ac:dyDescent="0.2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</row>
    <row r="472" spans="1:14" ht="15" customHeight="1" x14ac:dyDescent="0.2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</row>
    <row r="473" spans="1:14" ht="15" customHeight="1" x14ac:dyDescent="0.2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</row>
    <row r="474" spans="1:14" ht="15" customHeight="1" x14ac:dyDescent="0.2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</row>
    <row r="475" spans="1:14" ht="15" customHeight="1" x14ac:dyDescent="0.2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</row>
    <row r="476" spans="1:14" ht="15" customHeight="1" x14ac:dyDescent="0.2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</row>
    <row r="477" spans="1:14" ht="15" customHeight="1" x14ac:dyDescent="0.2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</row>
    <row r="478" spans="1:14" ht="15" customHeight="1" x14ac:dyDescent="0.2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</row>
    <row r="479" spans="1:14" ht="15" customHeight="1" x14ac:dyDescent="0.2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</row>
    <row r="480" spans="1:14" ht="15" customHeight="1" x14ac:dyDescent="0.2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</row>
    <row r="481" spans="1:14" ht="15" customHeight="1" x14ac:dyDescent="0.2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</row>
    <row r="482" spans="1:14" ht="15" customHeight="1" x14ac:dyDescent="0.2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</row>
    <row r="483" spans="1:14" ht="15" customHeight="1" x14ac:dyDescent="0.2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</row>
    <row r="484" spans="1:14" ht="15" customHeight="1" x14ac:dyDescent="0.2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</row>
    <row r="485" spans="1:14" ht="15" customHeight="1" x14ac:dyDescent="0.2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</row>
    <row r="486" spans="1:14" ht="15" customHeight="1" x14ac:dyDescent="0.2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</row>
    <row r="487" spans="1:14" ht="15" customHeight="1" x14ac:dyDescent="0.2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</row>
    <row r="488" spans="1:14" ht="15" customHeight="1" x14ac:dyDescent="0.2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</row>
    <row r="489" spans="1:14" ht="15" customHeight="1" x14ac:dyDescent="0.2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</row>
    <row r="490" spans="1:14" ht="15" customHeight="1" x14ac:dyDescent="0.2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</row>
    <row r="491" spans="1:14" ht="15" customHeight="1" x14ac:dyDescent="0.2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</row>
    <row r="492" spans="1:14" ht="15" customHeight="1" x14ac:dyDescent="0.2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</row>
    <row r="493" spans="1:14" ht="15" customHeight="1" x14ac:dyDescent="0.2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</row>
    <row r="494" spans="1:14" ht="15" customHeight="1" x14ac:dyDescent="0.2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</row>
    <row r="495" spans="1:14" ht="15" customHeight="1" x14ac:dyDescent="0.2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</row>
    <row r="496" spans="1:14" ht="15" customHeight="1" x14ac:dyDescent="0.2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</row>
    <row r="497" spans="1:14" ht="15" customHeight="1" x14ac:dyDescent="0.2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</row>
    <row r="498" spans="1:14" ht="15" customHeight="1" x14ac:dyDescent="0.2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</row>
    <row r="499" spans="1:14" ht="15" customHeight="1" x14ac:dyDescent="0.2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</row>
    <row r="500" spans="1:14" ht="15" customHeight="1" x14ac:dyDescent="0.2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</row>
    <row r="501" spans="1:14" ht="15" customHeight="1" x14ac:dyDescent="0.2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</row>
    <row r="502" spans="1:14" ht="15" customHeight="1" x14ac:dyDescent="0.2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</row>
    <row r="503" spans="1:14" ht="15" customHeight="1" x14ac:dyDescent="0.2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</row>
    <row r="504" spans="1:14" ht="15" customHeight="1" x14ac:dyDescent="0.2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</row>
    <row r="505" spans="1:14" ht="15" customHeight="1" x14ac:dyDescent="0.2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</row>
    <row r="506" spans="1:14" ht="15" customHeight="1" x14ac:dyDescent="0.2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</row>
    <row r="507" spans="1:14" ht="15" customHeight="1" x14ac:dyDescent="0.2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</row>
    <row r="508" spans="1:14" ht="15" customHeight="1" x14ac:dyDescent="0.2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</row>
    <row r="509" spans="1:14" ht="15" customHeight="1" x14ac:dyDescent="0.2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</row>
    <row r="510" spans="1:14" ht="15" customHeight="1" x14ac:dyDescent="0.2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</row>
    <row r="511" spans="1:14" ht="15" customHeight="1" x14ac:dyDescent="0.2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</row>
    <row r="512" spans="1:14" ht="15" customHeight="1" x14ac:dyDescent="0.2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</row>
    <row r="513" spans="1:14" ht="15" customHeight="1" x14ac:dyDescent="0.2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</row>
    <row r="514" spans="1:14" ht="15" customHeight="1" x14ac:dyDescent="0.2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</row>
    <row r="515" spans="1:14" ht="15" customHeight="1" x14ac:dyDescent="0.2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</row>
    <row r="516" spans="1:14" ht="15" customHeight="1" x14ac:dyDescent="0.2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</row>
    <row r="517" spans="1:14" ht="15" customHeight="1" x14ac:dyDescent="0.2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</row>
    <row r="518" spans="1:14" ht="15" customHeight="1" x14ac:dyDescent="0.2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</row>
    <row r="519" spans="1:14" ht="15" customHeight="1" x14ac:dyDescent="0.2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</row>
    <row r="520" spans="1:14" ht="15" customHeight="1" x14ac:dyDescent="0.2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</row>
    <row r="521" spans="1:14" ht="15" customHeight="1" x14ac:dyDescent="0.2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</row>
    <row r="522" spans="1:14" ht="15" customHeight="1" x14ac:dyDescent="0.2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</row>
    <row r="523" spans="1:14" ht="15" customHeight="1" x14ac:dyDescent="0.2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</row>
    <row r="524" spans="1:14" ht="15" customHeight="1" x14ac:dyDescent="0.2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</row>
    <row r="525" spans="1:14" ht="15" customHeight="1" x14ac:dyDescent="0.2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</row>
    <row r="526" spans="1:14" ht="15" customHeight="1" x14ac:dyDescent="0.2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</row>
    <row r="527" spans="1:14" ht="15" customHeight="1" x14ac:dyDescent="0.2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</row>
    <row r="528" spans="1:14" ht="15" customHeight="1" x14ac:dyDescent="0.2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</row>
    <row r="529" spans="1:14" ht="15" customHeight="1" x14ac:dyDescent="0.2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</row>
    <row r="530" spans="1:14" ht="15" customHeight="1" x14ac:dyDescent="0.2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</row>
    <row r="531" spans="1:14" ht="15" customHeight="1" x14ac:dyDescent="0.2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</row>
    <row r="532" spans="1:14" ht="15" customHeight="1" x14ac:dyDescent="0.2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</row>
    <row r="533" spans="1:14" ht="15" customHeight="1" x14ac:dyDescent="0.2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</row>
    <row r="534" spans="1:14" ht="15" customHeight="1" x14ac:dyDescent="0.2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</row>
    <row r="535" spans="1:14" ht="15" customHeight="1" x14ac:dyDescent="0.2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</row>
    <row r="536" spans="1:14" ht="15" customHeight="1" x14ac:dyDescent="0.2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</row>
    <row r="537" spans="1:14" ht="15" customHeight="1" x14ac:dyDescent="0.2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</row>
    <row r="538" spans="1:14" ht="15" customHeight="1" x14ac:dyDescent="0.2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</row>
    <row r="539" spans="1:14" ht="15" customHeight="1" x14ac:dyDescent="0.2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</row>
    <row r="540" spans="1:14" ht="15" customHeight="1" x14ac:dyDescent="0.2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</row>
    <row r="541" spans="1:14" ht="15" customHeight="1" x14ac:dyDescent="0.2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</row>
    <row r="542" spans="1:14" ht="15" customHeight="1" x14ac:dyDescent="0.2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</row>
    <row r="543" spans="1:14" ht="15" customHeight="1" x14ac:dyDescent="0.2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</row>
    <row r="544" spans="1:14" ht="15" customHeight="1" x14ac:dyDescent="0.2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</row>
    <row r="545" spans="1:14" ht="15" customHeight="1" x14ac:dyDescent="0.2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</row>
    <row r="546" spans="1:14" ht="15" customHeight="1" x14ac:dyDescent="0.2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</row>
    <row r="547" spans="1:14" ht="15" customHeight="1" x14ac:dyDescent="0.2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</row>
    <row r="548" spans="1:14" ht="15" customHeight="1" x14ac:dyDescent="0.2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</row>
    <row r="549" spans="1:14" ht="15" customHeight="1" x14ac:dyDescent="0.2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</row>
    <row r="550" spans="1:14" ht="15" customHeight="1" x14ac:dyDescent="0.2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</row>
    <row r="551" spans="1:14" ht="15" customHeight="1" x14ac:dyDescent="0.2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</row>
    <row r="552" spans="1:14" ht="15" customHeight="1" x14ac:dyDescent="0.2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</row>
    <row r="553" spans="1:14" ht="15" customHeight="1" x14ac:dyDescent="0.2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</row>
    <row r="554" spans="1:14" ht="15" customHeight="1" x14ac:dyDescent="0.2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</row>
    <row r="555" spans="1:14" ht="15" customHeight="1" x14ac:dyDescent="0.2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</row>
    <row r="556" spans="1:14" ht="15" customHeight="1" x14ac:dyDescent="0.2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</row>
    <row r="557" spans="1:14" ht="15" customHeight="1" x14ac:dyDescent="0.2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</row>
    <row r="558" spans="1:14" ht="15" customHeight="1" x14ac:dyDescent="0.2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</row>
    <row r="559" spans="1:14" ht="15" customHeight="1" x14ac:dyDescent="0.2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</row>
    <row r="560" spans="1:14" ht="15" customHeight="1" x14ac:dyDescent="0.2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</row>
    <row r="561" spans="1:14" ht="15" customHeight="1" x14ac:dyDescent="0.2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</row>
    <row r="562" spans="1:14" ht="15" customHeight="1" x14ac:dyDescent="0.2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</row>
    <row r="563" spans="1:14" ht="15" customHeight="1" x14ac:dyDescent="0.2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</row>
    <row r="564" spans="1:14" ht="15" customHeight="1" x14ac:dyDescent="0.2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</row>
    <row r="565" spans="1:14" ht="15" customHeight="1" x14ac:dyDescent="0.2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</row>
    <row r="566" spans="1:14" ht="15" customHeight="1" x14ac:dyDescent="0.2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</row>
    <row r="567" spans="1:14" ht="15" customHeight="1" x14ac:dyDescent="0.2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</row>
    <row r="568" spans="1:14" ht="15" customHeight="1" x14ac:dyDescent="0.2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</row>
    <row r="569" spans="1:14" ht="15" customHeight="1" x14ac:dyDescent="0.2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</row>
    <row r="570" spans="1:14" ht="15" customHeight="1" x14ac:dyDescent="0.2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</row>
    <row r="571" spans="1:14" ht="15" customHeight="1" x14ac:dyDescent="0.2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</row>
    <row r="572" spans="1:14" ht="15" customHeight="1" x14ac:dyDescent="0.2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</row>
    <row r="573" spans="1:14" ht="15" customHeight="1" x14ac:dyDescent="0.2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</row>
    <row r="574" spans="1:14" ht="15" customHeight="1" x14ac:dyDescent="0.2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</row>
    <row r="575" spans="1:14" ht="15" customHeight="1" x14ac:dyDescent="0.2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</row>
    <row r="576" spans="1:14" ht="15" customHeight="1" x14ac:dyDescent="0.2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</row>
    <row r="577" spans="1:14" ht="15" customHeight="1" x14ac:dyDescent="0.2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</row>
    <row r="578" spans="1:14" ht="15" customHeight="1" x14ac:dyDescent="0.2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</row>
    <row r="579" spans="1:14" ht="15" customHeight="1" x14ac:dyDescent="0.2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</row>
    <row r="580" spans="1:14" ht="15" customHeight="1" x14ac:dyDescent="0.2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</row>
    <row r="581" spans="1:14" ht="15" customHeight="1" x14ac:dyDescent="0.2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</row>
    <row r="582" spans="1:14" ht="15" customHeight="1" x14ac:dyDescent="0.2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</row>
    <row r="583" spans="1:14" ht="15" customHeight="1" x14ac:dyDescent="0.2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</row>
    <row r="584" spans="1:14" ht="15" customHeight="1" x14ac:dyDescent="0.2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</row>
    <row r="585" spans="1:14" ht="15" customHeight="1" x14ac:dyDescent="0.2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</row>
    <row r="586" spans="1:14" ht="15" customHeight="1" x14ac:dyDescent="0.2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</row>
    <row r="587" spans="1:14" ht="15" customHeight="1" x14ac:dyDescent="0.2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</row>
    <row r="588" spans="1:14" ht="15" customHeight="1" x14ac:dyDescent="0.2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</row>
    <row r="589" spans="1:14" ht="15" customHeight="1" x14ac:dyDescent="0.2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</row>
    <row r="590" spans="1:14" ht="15" customHeight="1" x14ac:dyDescent="0.2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</row>
    <row r="591" spans="1:14" ht="15" customHeight="1" x14ac:dyDescent="0.2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</row>
    <row r="592" spans="1:14" ht="15" customHeight="1" x14ac:dyDescent="0.2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</row>
    <row r="593" spans="1:14" ht="15" customHeight="1" x14ac:dyDescent="0.2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</row>
    <row r="594" spans="1:14" ht="15" customHeight="1" x14ac:dyDescent="0.2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</row>
    <row r="595" spans="1:14" ht="15" customHeight="1" x14ac:dyDescent="0.2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</row>
    <row r="596" spans="1:14" ht="15" customHeight="1" x14ac:dyDescent="0.2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</row>
    <row r="597" spans="1:14" ht="15" customHeight="1" x14ac:dyDescent="0.2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</row>
    <row r="598" spans="1:14" ht="15" customHeight="1" x14ac:dyDescent="0.2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</row>
    <row r="599" spans="1:14" ht="15" customHeight="1" x14ac:dyDescent="0.2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</row>
    <row r="600" spans="1:14" ht="15" customHeight="1" x14ac:dyDescent="0.2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</row>
    <row r="601" spans="1:14" ht="15" customHeight="1" x14ac:dyDescent="0.2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</row>
    <row r="602" spans="1:14" ht="15" customHeight="1" x14ac:dyDescent="0.2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</row>
    <row r="603" spans="1:14" ht="15" customHeight="1" x14ac:dyDescent="0.2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</row>
    <row r="604" spans="1:14" ht="15" customHeight="1" x14ac:dyDescent="0.2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</row>
    <row r="605" spans="1:14" ht="15" customHeight="1" x14ac:dyDescent="0.2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</row>
    <row r="606" spans="1:14" ht="15" customHeight="1" x14ac:dyDescent="0.2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</row>
    <row r="607" spans="1:14" ht="15" customHeight="1" x14ac:dyDescent="0.2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</row>
    <row r="608" spans="1:14" ht="15" customHeight="1" x14ac:dyDescent="0.2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</row>
    <row r="609" spans="1:14" ht="15" customHeight="1" x14ac:dyDescent="0.2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</row>
    <row r="610" spans="1:14" ht="15" customHeight="1" x14ac:dyDescent="0.2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</row>
    <row r="611" spans="1:14" ht="15" customHeight="1" x14ac:dyDescent="0.2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</row>
    <row r="612" spans="1:14" ht="15" customHeight="1" x14ac:dyDescent="0.2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</row>
    <row r="613" spans="1:14" ht="15" customHeight="1" x14ac:dyDescent="0.2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</row>
    <row r="614" spans="1:14" ht="15" customHeight="1" x14ac:dyDescent="0.2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</row>
    <row r="615" spans="1:14" ht="15" customHeight="1" x14ac:dyDescent="0.2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</row>
    <row r="616" spans="1:14" ht="15" customHeight="1" x14ac:dyDescent="0.2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</row>
    <row r="617" spans="1:14" ht="15" customHeight="1" x14ac:dyDescent="0.2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</row>
    <row r="618" spans="1:14" ht="15" customHeight="1" x14ac:dyDescent="0.2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</row>
    <row r="619" spans="1:14" ht="15" customHeight="1" x14ac:dyDescent="0.2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</row>
    <row r="620" spans="1:14" ht="15" customHeight="1" x14ac:dyDescent="0.2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</row>
    <row r="621" spans="1:14" ht="15" customHeight="1" x14ac:dyDescent="0.2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</row>
    <row r="622" spans="1:14" ht="15" customHeight="1" x14ac:dyDescent="0.2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</row>
    <row r="623" spans="1:14" ht="15" customHeight="1" x14ac:dyDescent="0.2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</row>
    <row r="624" spans="1:14" ht="15" customHeight="1" x14ac:dyDescent="0.2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</row>
    <row r="625" spans="1:14" ht="15" customHeight="1" x14ac:dyDescent="0.2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</row>
    <row r="626" spans="1:14" ht="15" customHeight="1" x14ac:dyDescent="0.2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</row>
    <row r="627" spans="1:14" ht="15" customHeight="1" x14ac:dyDescent="0.2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</row>
    <row r="628" spans="1:14" ht="15" customHeight="1" x14ac:dyDescent="0.2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</row>
    <row r="629" spans="1:14" ht="15" customHeight="1" x14ac:dyDescent="0.2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</row>
    <row r="630" spans="1:14" ht="15" customHeight="1" x14ac:dyDescent="0.2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</row>
    <row r="631" spans="1:14" ht="15" customHeight="1" x14ac:dyDescent="0.2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</row>
    <row r="632" spans="1:14" ht="15" customHeight="1" x14ac:dyDescent="0.2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</row>
    <row r="633" spans="1:14" ht="15" customHeight="1" x14ac:dyDescent="0.2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</row>
    <row r="634" spans="1:14" ht="15" customHeight="1" x14ac:dyDescent="0.2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</row>
    <row r="635" spans="1:14" ht="15" customHeight="1" x14ac:dyDescent="0.2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</row>
    <row r="636" spans="1:14" ht="15" customHeight="1" x14ac:dyDescent="0.2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</row>
    <row r="637" spans="1:14" ht="15" customHeight="1" x14ac:dyDescent="0.2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</row>
    <row r="638" spans="1:14" ht="15" customHeight="1" x14ac:dyDescent="0.2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</row>
    <row r="639" spans="1:14" ht="15" customHeight="1" x14ac:dyDescent="0.2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</row>
    <row r="640" spans="1:14" ht="15" customHeight="1" x14ac:dyDescent="0.2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</row>
    <row r="641" spans="1:14" ht="15" customHeight="1" x14ac:dyDescent="0.2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</row>
    <row r="642" spans="1:14" ht="15" customHeight="1" x14ac:dyDescent="0.2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</row>
    <row r="643" spans="1:14" ht="15" customHeight="1" x14ac:dyDescent="0.2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</row>
    <row r="644" spans="1:14" ht="15" customHeight="1" x14ac:dyDescent="0.2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</row>
    <row r="645" spans="1:14" ht="15" customHeight="1" x14ac:dyDescent="0.2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</row>
    <row r="646" spans="1:14" ht="15" customHeight="1" x14ac:dyDescent="0.2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</row>
    <row r="647" spans="1:14" ht="15" customHeight="1" x14ac:dyDescent="0.2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</row>
    <row r="648" spans="1:14" ht="15" customHeight="1" x14ac:dyDescent="0.2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</row>
    <row r="649" spans="1:14" ht="15" customHeight="1" x14ac:dyDescent="0.2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</row>
    <row r="650" spans="1:14" ht="15" customHeight="1" x14ac:dyDescent="0.2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</row>
    <row r="651" spans="1:14" ht="15" customHeight="1" x14ac:dyDescent="0.2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</row>
    <row r="652" spans="1:14" ht="15" customHeight="1" x14ac:dyDescent="0.2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</row>
    <row r="653" spans="1:14" ht="15" customHeight="1" x14ac:dyDescent="0.2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</row>
    <row r="654" spans="1:14" ht="15" customHeight="1" x14ac:dyDescent="0.2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</row>
    <row r="655" spans="1:14" ht="15" customHeight="1" x14ac:dyDescent="0.2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</row>
    <row r="656" spans="1:14" ht="15" customHeight="1" x14ac:dyDescent="0.2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</row>
    <row r="657" spans="1:14" ht="15" customHeight="1" x14ac:dyDescent="0.2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</row>
    <row r="658" spans="1:14" ht="15" customHeight="1" x14ac:dyDescent="0.2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</row>
    <row r="659" spans="1:14" ht="15" customHeight="1" x14ac:dyDescent="0.2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</row>
    <row r="660" spans="1:14" ht="15" customHeight="1" x14ac:dyDescent="0.2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</row>
    <row r="661" spans="1:14" ht="15" customHeight="1" x14ac:dyDescent="0.2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</row>
    <row r="662" spans="1:14" ht="15" customHeight="1" x14ac:dyDescent="0.2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</row>
    <row r="663" spans="1:14" ht="15" customHeight="1" x14ac:dyDescent="0.2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</row>
    <row r="664" spans="1:14" ht="15" customHeight="1" x14ac:dyDescent="0.2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</row>
    <row r="665" spans="1:14" ht="15" customHeight="1" x14ac:dyDescent="0.2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</row>
    <row r="666" spans="1:14" ht="15" customHeight="1" x14ac:dyDescent="0.2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</row>
    <row r="667" spans="1:14" ht="15" customHeight="1" x14ac:dyDescent="0.2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</row>
    <row r="668" spans="1:14" ht="15" customHeight="1" x14ac:dyDescent="0.2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</row>
    <row r="669" spans="1:14" ht="15" customHeight="1" x14ac:dyDescent="0.2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</row>
    <row r="670" spans="1:14" ht="15" customHeight="1" x14ac:dyDescent="0.2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</row>
    <row r="671" spans="1:14" ht="15" customHeight="1" x14ac:dyDescent="0.2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</row>
    <row r="672" spans="1:14" ht="15" customHeight="1" x14ac:dyDescent="0.2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</row>
    <row r="673" spans="1:14" ht="15" customHeight="1" x14ac:dyDescent="0.2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</row>
    <row r="674" spans="1:14" ht="15" customHeight="1" x14ac:dyDescent="0.2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</row>
    <row r="675" spans="1:14" ht="15" customHeight="1" x14ac:dyDescent="0.2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</row>
    <row r="676" spans="1:14" ht="15" customHeight="1" x14ac:dyDescent="0.2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</row>
    <row r="677" spans="1:14" ht="15" customHeight="1" x14ac:dyDescent="0.2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</row>
    <row r="678" spans="1:14" ht="15" customHeight="1" x14ac:dyDescent="0.2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</row>
    <row r="679" spans="1:14" ht="15" customHeight="1" x14ac:dyDescent="0.2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</row>
    <row r="680" spans="1:14" ht="15" customHeight="1" x14ac:dyDescent="0.2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</row>
    <row r="681" spans="1:14" ht="15" customHeight="1" x14ac:dyDescent="0.2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</row>
    <row r="682" spans="1:14" ht="15" customHeight="1" x14ac:dyDescent="0.2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</row>
    <row r="683" spans="1:14" ht="15" customHeight="1" x14ac:dyDescent="0.2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</row>
    <row r="684" spans="1:14" ht="15" customHeight="1" x14ac:dyDescent="0.2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</row>
    <row r="685" spans="1:14" ht="15" customHeight="1" x14ac:dyDescent="0.2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</row>
    <row r="686" spans="1:14" ht="15" customHeight="1" x14ac:dyDescent="0.2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</row>
    <row r="687" spans="1:14" ht="15" customHeight="1" x14ac:dyDescent="0.2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</row>
    <row r="688" spans="1:14" ht="15" customHeight="1" x14ac:dyDescent="0.2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</row>
    <row r="689" spans="1:14" ht="15" customHeight="1" x14ac:dyDescent="0.2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</row>
    <row r="690" spans="1:14" ht="15" customHeight="1" x14ac:dyDescent="0.2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</row>
    <row r="691" spans="1:14" ht="15" customHeight="1" x14ac:dyDescent="0.2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</row>
    <row r="692" spans="1:14" ht="15" customHeight="1" x14ac:dyDescent="0.2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</row>
    <row r="693" spans="1:14" ht="15" customHeight="1" x14ac:dyDescent="0.2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</row>
    <row r="694" spans="1:14" ht="15" customHeight="1" x14ac:dyDescent="0.2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</row>
    <row r="695" spans="1:14" ht="15" customHeight="1" x14ac:dyDescent="0.2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</row>
    <row r="696" spans="1:14" ht="15" customHeight="1" x14ac:dyDescent="0.2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</row>
    <row r="697" spans="1:14" ht="15" customHeight="1" x14ac:dyDescent="0.2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</row>
    <row r="698" spans="1:14" ht="15" customHeight="1" x14ac:dyDescent="0.2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</row>
    <row r="699" spans="1:14" ht="15" customHeight="1" x14ac:dyDescent="0.2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</row>
    <row r="700" spans="1:14" ht="15" customHeight="1" x14ac:dyDescent="0.2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</row>
    <row r="701" spans="1:14" ht="15" customHeight="1" x14ac:dyDescent="0.2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</row>
    <row r="702" spans="1:14" ht="15" customHeight="1" x14ac:dyDescent="0.2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</row>
    <row r="703" spans="1:14" ht="15" customHeight="1" x14ac:dyDescent="0.2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</row>
    <row r="704" spans="1:14" ht="15" customHeight="1" x14ac:dyDescent="0.2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</row>
    <row r="705" spans="1:14" ht="15" customHeight="1" x14ac:dyDescent="0.2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</row>
    <row r="706" spans="1:14" ht="15" customHeight="1" x14ac:dyDescent="0.2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</row>
    <row r="707" spans="1:14" ht="15" customHeight="1" x14ac:dyDescent="0.2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</row>
    <row r="708" spans="1:14" ht="15" customHeight="1" x14ac:dyDescent="0.2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</row>
    <row r="709" spans="1:14" ht="15" customHeight="1" x14ac:dyDescent="0.2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</row>
    <row r="710" spans="1:14" ht="15" customHeight="1" x14ac:dyDescent="0.2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</row>
    <row r="711" spans="1:14" ht="15" customHeight="1" x14ac:dyDescent="0.2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</row>
    <row r="712" spans="1:14" ht="15" customHeight="1" x14ac:dyDescent="0.2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</row>
    <row r="713" spans="1:14" ht="15" customHeight="1" x14ac:dyDescent="0.2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</row>
    <row r="714" spans="1:14" ht="15" customHeight="1" x14ac:dyDescent="0.2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</row>
    <row r="715" spans="1:14" ht="15" customHeight="1" x14ac:dyDescent="0.2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</row>
    <row r="716" spans="1:14" ht="15" customHeight="1" x14ac:dyDescent="0.2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</row>
    <row r="717" spans="1:14" ht="15" customHeight="1" x14ac:dyDescent="0.2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</row>
    <row r="718" spans="1:14" ht="15" customHeight="1" x14ac:dyDescent="0.2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</row>
    <row r="719" spans="1:14" ht="15" customHeight="1" x14ac:dyDescent="0.2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</row>
    <row r="720" spans="1:14" ht="15" customHeight="1" x14ac:dyDescent="0.2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</row>
    <row r="721" spans="1:14" ht="15" customHeight="1" x14ac:dyDescent="0.2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</row>
    <row r="722" spans="1:14" ht="15" customHeight="1" x14ac:dyDescent="0.2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</row>
    <row r="723" spans="1:14" ht="15" customHeight="1" x14ac:dyDescent="0.2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</row>
    <row r="724" spans="1:14" ht="15" customHeight="1" x14ac:dyDescent="0.2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</row>
    <row r="725" spans="1:14" ht="15" customHeight="1" x14ac:dyDescent="0.2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</row>
    <row r="726" spans="1:14" ht="15" customHeight="1" x14ac:dyDescent="0.2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</row>
    <row r="727" spans="1:14" ht="15" customHeight="1" x14ac:dyDescent="0.2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</row>
    <row r="728" spans="1:14" ht="15" customHeight="1" x14ac:dyDescent="0.2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</row>
    <row r="729" spans="1:14" ht="15" customHeight="1" x14ac:dyDescent="0.2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</row>
    <row r="730" spans="1:14" ht="15" customHeight="1" x14ac:dyDescent="0.2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</row>
    <row r="731" spans="1:14" ht="15" customHeight="1" x14ac:dyDescent="0.2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</row>
    <row r="732" spans="1:14" ht="15" customHeight="1" x14ac:dyDescent="0.2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</row>
    <row r="733" spans="1:14" ht="15" customHeight="1" x14ac:dyDescent="0.2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</row>
    <row r="734" spans="1:14" ht="15" customHeight="1" x14ac:dyDescent="0.2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</row>
    <row r="735" spans="1:14" ht="15" customHeight="1" x14ac:dyDescent="0.2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</row>
    <row r="736" spans="1:14" ht="15" customHeight="1" x14ac:dyDescent="0.2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</row>
    <row r="737" spans="1:14" ht="15" customHeight="1" x14ac:dyDescent="0.2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</row>
    <row r="738" spans="1:14" ht="15" customHeight="1" x14ac:dyDescent="0.2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</row>
    <row r="739" spans="1:14" ht="15" customHeight="1" x14ac:dyDescent="0.2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</row>
    <row r="740" spans="1:14" ht="15" customHeight="1" x14ac:dyDescent="0.2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</row>
    <row r="741" spans="1:14" ht="15" customHeight="1" x14ac:dyDescent="0.2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</row>
    <row r="742" spans="1:14" ht="15" customHeight="1" x14ac:dyDescent="0.2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</row>
    <row r="743" spans="1:14" ht="15" customHeight="1" x14ac:dyDescent="0.2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</row>
    <row r="744" spans="1:14" ht="15" customHeight="1" x14ac:dyDescent="0.2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</row>
    <row r="745" spans="1:14" ht="15" customHeight="1" x14ac:dyDescent="0.2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</row>
    <row r="746" spans="1:14" ht="15" customHeight="1" x14ac:dyDescent="0.2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</row>
    <row r="747" spans="1:14" ht="15" customHeight="1" x14ac:dyDescent="0.2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</row>
    <row r="748" spans="1:14" ht="15" customHeight="1" x14ac:dyDescent="0.2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</row>
    <row r="749" spans="1:14" ht="15" customHeight="1" x14ac:dyDescent="0.2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</row>
    <row r="750" spans="1:14" ht="15" customHeight="1" x14ac:dyDescent="0.2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</row>
    <row r="751" spans="1:14" ht="15" customHeight="1" x14ac:dyDescent="0.2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</row>
    <row r="752" spans="1:14" ht="15" customHeight="1" x14ac:dyDescent="0.2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</row>
    <row r="753" spans="1:14" ht="15" customHeight="1" x14ac:dyDescent="0.2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</row>
    <row r="754" spans="1:14" ht="15" customHeight="1" x14ac:dyDescent="0.2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</row>
    <row r="755" spans="1:14" ht="15" customHeight="1" x14ac:dyDescent="0.2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</row>
    <row r="756" spans="1:14" ht="15" customHeight="1" x14ac:dyDescent="0.2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</row>
    <row r="757" spans="1:14" ht="15" customHeight="1" x14ac:dyDescent="0.2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</row>
    <row r="758" spans="1:14" ht="15" customHeight="1" x14ac:dyDescent="0.2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</row>
    <row r="759" spans="1:14" ht="15" customHeight="1" x14ac:dyDescent="0.2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</row>
    <row r="760" spans="1:14" ht="15" customHeight="1" x14ac:dyDescent="0.2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</row>
    <row r="761" spans="1:14" ht="15" customHeight="1" x14ac:dyDescent="0.2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</row>
    <row r="762" spans="1:14" ht="15" customHeight="1" x14ac:dyDescent="0.2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</row>
    <row r="763" spans="1:14" ht="15" customHeight="1" x14ac:dyDescent="0.2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</row>
    <row r="764" spans="1:14" ht="15" customHeight="1" x14ac:dyDescent="0.2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</row>
    <row r="765" spans="1:14" ht="15" customHeight="1" x14ac:dyDescent="0.2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</row>
    <row r="766" spans="1:14" ht="15" customHeight="1" x14ac:dyDescent="0.2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</row>
    <row r="767" spans="1:14" ht="15" customHeight="1" x14ac:dyDescent="0.2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</row>
    <row r="768" spans="1:14" ht="15" customHeight="1" x14ac:dyDescent="0.2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</row>
    <row r="769" spans="1:14" ht="15" customHeight="1" x14ac:dyDescent="0.2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</row>
    <row r="770" spans="1:14" ht="15" customHeight="1" x14ac:dyDescent="0.2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</row>
    <row r="771" spans="1:14" ht="15" customHeight="1" x14ac:dyDescent="0.2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</row>
    <row r="772" spans="1:14" ht="15" customHeight="1" x14ac:dyDescent="0.2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</row>
    <row r="773" spans="1:14" ht="15" customHeight="1" x14ac:dyDescent="0.2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</row>
    <row r="774" spans="1:14" ht="15" customHeight="1" x14ac:dyDescent="0.2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</row>
    <row r="775" spans="1:14" ht="15" customHeight="1" x14ac:dyDescent="0.2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</row>
    <row r="776" spans="1:14" ht="15" customHeight="1" x14ac:dyDescent="0.2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</row>
    <row r="777" spans="1:14" ht="15" customHeight="1" x14ac:dyDescent="0.2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</row>
    <row r="778" spans="1:14" ht="15" customHeight="1" x14ac:dyDescent="0.2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</row>
    <row r="779" spans="1:14" ht="15" customHeight="1" x14ac:dyDescent="0.2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</row>
    <row r="780" spans="1:14" ht="15" customHeight="1" x14ac:dyDescent="0.2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</row>
    <row r="781" spans="1:14" ht="15" customHeight="1" x14ac:dyDescent="0.2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</row>
    <row r="782" spans="1:14" ht="15" customHeight="1" x14ac:dyDescent="0.2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</row>
    <row r="783" spans="1:14" ht="15" customHeight="1" x14ac:dyDescent="0.2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</row>
    <row r="784" spans="1:14" ht="15" customHeight="1" x14ac:dyDescent="0.2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</row>
    <row r="785" spans="1:14" ht="15" customHeight="1" x14ac:dyDescent="0.2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</row>
    <row r="786" spans="1:14" ht="15" customHeight="1" x14ac:dyDescent="0.2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</row>
    <row r="787" spans="1:14" ht="15" customHeight="1" x14ac:dyDescent="0.2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</row>
    <row r="788" spans="1:14" ht="15" customHeight="1" x14ac:dyDescent="0.2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</row>
    <row r="789" spans="1:14" ht="15" customHeight="1" x14ac:dyDescent="0.2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</row>
    <row r="790" spans="1:14" ht="15" customHeight="1" x14ac:dyDescent="0.2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</row>
    <row r="791" spans="1:14" ht="15" customHeight="1" x14ac:dyDescent="0.2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</row>
    <row r="792" spans="1:14" ht="15" customHeight="1" x14ac:dyDescent="0.2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</row>
    <row r="793" spans="1:14" ht="15" customHeight="1" x14ac:dyDescent="0.2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</row>
    <row r="794" spans="1:14" ht="15" customHeight="1" x14ac:dyDescent="0.2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</row>
    <row r="795" spans="1:14" ht="15" customHeight="1" x14ac:dyDescent="0.2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</row>
    <row r="796" spans="1:14" ht="15" customHeight="1" x14ac:dyDescent="0.2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</row>
    <row r="797" spans="1:14" ht="15" customHeight="1" x14ac:dyDescent="0.2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</row>
    <row r="798" spans="1:14" ht="15" customHeight="1" x14ac:dyDescent="0.2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</row>
    <row r="799" spans="1:14" ht="15" customHeight="1" x14ac:dyDescent="0.2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</row>
    <row r="800" spans="1:14" ht="15" customHeight="1" x14ac:dyDescent="0.2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</row>
    <row r="801" spans="1:14" ht="15" customHeight="1" x14ac:dyDescent="0.2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</row>
    <row r="802" spans="1:14" ht="15" customHeight="1" x14ac:dyDescent="0.2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</row>
    <row r="803" spans="1:14" ht="15" customHeight="1" x14ac:dyDescent="0.2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</row>
    <row r="804" spans="1:14" ht="15" customHeight="1" x14ac:dyDescent="0.2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</row>
    <row r="805" spans="1:14" ht="15" customHeight="1" x14ac:dyDescent="0.2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</row>
    <row r="806" spans="1:14" ht="15" customHeight="1" x14ac:dyDescent="0.2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</row>
    <row r="807" spans="1:14" ht="15" customHeight="1" x14ac:dyDescent="0.2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</row>
    <row r="808" spans="1:14" ht="15" customHeight="1" x14ac:dyDescent="0.2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</row>
    <row r="809" spans="1:14" ht="15" customHeight="1" x14ac:dyDescent="0.2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</row>
    <row r="810" spans="1:14" ht="15" customHeight="1" x14ac:dyDescent="0.2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</row>
    <row r="811" spans="1:14" ht="15" customHeight="1" x14ac:dyDescent="0.2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</row>
    <row r="812" spans="1:14" ht="15" customHeight="1" x14ac:dyDescent="0.2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</row>
    <row r="813" spans="1:14" ht="15" customHeight="1" x14ac:dyDescent="0.2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</row>
    <row r="814" spans="1:14" ht="15" customHeight="1" x14ac:dyDescent="0.2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</row>
    <row r="815" spans="1:14" ht="15" customHeight="1" x14ac:dyDescent="0.2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</row>
    <row r="816" spans="1:14" ht="15" customHeight="1" x14ac:dyDescent="0.2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</row>
    <row r="817" spans="1:14" ht="15" customHeight="1" x14ac:dyDescent="0.2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</row>
    <row r="818" spans="1:14" ht="15" customHeight="1" x14ac:dyDescent="0.2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</row>
    <row r="819" spans="1:14" ht="15" customHeight="1" x14ac:dyDescent="0.2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</row>
    <row r="820" spans="1:14" ht="15" customHeight="1" x14ac:dyDescent="0.2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</row>
    <row r="821" spans="1:14" ht="15" customHeight="1" x14ac:dyDescent="0.2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</row>
    <row r="822" spans="1:14" ht="15" customHeight="1" x14ac:dyDescent="0.2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</row>
    <row r="823" spans="1:14" ht="15" customHeight="1" x14ac:dyDescent="0.2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</row>
    <row r="824" spans="1:14" ht="15" customHeight="1" x14ac:dyDescent="0.2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</row>
    <row r="825" spans="1:14" ht="15" customHeight="1" x14ac:dyDescent="0.2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</row>
    <row r="826" spans="1:14" ht="15" customHeight="1" x14ac:dyDescent="0.2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</row>
    <row r="827" spans="1:14" ht="15" customHeight="1" x14ac:dyDescent="0.2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</row>
    <row r="828" spans="1:14" ht="15" customHeight="1" x14ac:dyDescent="0.2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</row>
    <row r="829" spans="1:14" ht="15" customHeight="1" x14ac:dyDescent="0.2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</row>
    <row r="830" spans="1:14" ht="15" customHeight="1" x14ac:dyDescent="0.2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</row>
    <row r="831" spans="1:14" ht="15" customHeight="1" x14ac:dyDescent="0.2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</row>
    <row r="832" spans="1:14" ht="15" customHeight="1" x14ac:dyDescent="0.2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</row>
    <row r="833" spans="1:14" ht="15" customHeight="1" x14ac:dyDescent="0.2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</row>
    <row r="834" spans="1:14" ht="15" customHeight="1" x14ac:dyDescent="0.2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</row>
    <row r="835" spans="1:14" ht="15" customHeight="1" x14ac:dyDescent="0.2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</row>
    <row r="836" spans="1:14" ht="15" customHeight="1" x14ac:dyDescent="0.2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</row>
    <row r="837" spans="1:14" ht="15" customHeight="1" x14ac:dyDescent="0.2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</row>
    <row r="838" spans="1:14" ht="15" customHeight="1" x14ac:dyDescent="0.2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</row>
    <row r="839" spans="1:14" ht="15" customHeight="1" x14ac:dyDescent="0.2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</row>
    <row r="840" spans="1:14" ht="15" customHeight="1" x14ac:dyDescent="0.2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</row>
    <row r="841" spans="1:14" ht="15" customHeight="1" x14ac:dyDescent="0.2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</row>
    <row r="842" spans="1:14" ht="15" customHeight="1" x14ac:dyDescent="0.2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</row>
    <row r="843" spans="1:14" ht="15" customHeight="1" x14ac:dyDescent="0.2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</row>
    <row r="844" spans="1:14" ht="15" customHeight="1" x14ac:dyDescent="0.2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</row>
    <row r="845" spans="1:14" ht="15" customHeight="1" x14ac:dyDescent="0.2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</row>
    <row r="846" spans="1:14" ht="15" customHeight="1" x14ac:dyDescent="0.2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</row>
    <row r="847" spans="1:14" ht="15" customHeight="1" x14ac:dyDescent="0.2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</row>
    <row r="848" spans="1:14" ht="15" customHeight="1" x14ac:dyDescent="0.2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</row>
    <row r="849" spans="1:14" ht="15" customHeight="1" x14ac:dyDescent="0.2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</row>
    <row r="850" spans="1:14" ht="15" customHeight="1" x14ac:dyDescent="0.2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</row>
    <row r="851" spans="1:14" ht="15" customHeight="1" x14ac:dyDescent="0.2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</row>
    <row r="852" spans="1:14" ht="15" customHeight="1" x14ac:dyDescent="0.2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</row>
    <row r="853" spans="1:14" ht="15" customHeight="1" x14ac:dyDescent="0.2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</row>
    <row r="854" spans="1:14" ht="15" customHeight="1" x14ac:dyDescent="0.2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</row>
    <row r="855" spans="1:14" ht="15" customHeight="1" x14ac:dyDescent="0.2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</row>
    <row r="856" spans="1:14" ht="15" customHeight="1" x14ac:dyDescent="0.2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</row>
    <row r="857" spans="1:14" ht="15" customHeight="1" x14ac:dyDescent="0.2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</row>
    <row r="858" spans="1:14" ht="15" customHeight="1" x14ac:dyDescent="0.2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</row>
    <row r="859" spans="1:14" ht="15" customHeight="1" x14ac:dyDescent="0.2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</row>
    <row r="860" spans="1:14" ht="15" customHeight="1" x14ac:dyDescent="0.2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</row>
    <row r="861" spans="1:14" ht="15" customHeight="1" x14ac:dyDescent="0.2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</row>
    <row r="862" spans="1:14" ht="15" customHeight="1" x14ac:dyDescent="0.2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</row>
    <row r="863" spans="1:14" ht="15" customHeight="1" x14ac:dyDescent="0.2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</row>
    <row r="864" spans="1:14" ht="15" customHeight="1" x14ac:dyDescent="0.2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</row>
    <row r="865" spans="1:14" ht="15" customHeight="1" x14ac:dyDescent="0.2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</row>
    <row r="866" spans="1:14" ht="15" customHeight="1" x14ac:dyDescent="0.2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</row>
    <row r="867" spans="1:14" ht="15" customHeight="1" x14ac:dyDescent="0.2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</row>
    <row r="868" spans="1:14" ht="15" customHeight="1" x14ac:dyDescent="0.2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</row>
    <row r="869" spans="1:14" ht="15" customHeight="1" x14ac:dyDescent="0.2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</row>
    <row r="870" spans="1:14" ht="15" customHeight="1" x14ac:dyDescent="0.2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</row>
    <row r="871" spans="1:14" ht="15" customHeight="1" x14ac:dyDescent="0.2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</row>
    <row r="872" spans="1:14" ht="15" customHeight="1" x14ac:dyDescent="0.2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</row>
    <row r="873" spans="1:14" ht="15" customHeight="1" x14ac:dyDescent="0.2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</row>
    <row r="874" spans="1:14" ht="15" customHeight="1" x14ac:dyDescent="0.2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</row>
    <row r="875" spans="1:14" ht="15" customHeight="1" x14ac:dyDescent="0.2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</row>
    <row r="876" spans="1:14" ht="15" customHeight="1" x14ac:dyDescent="0.2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</row>
    <row r="877" spans="1:14" ht="15" customHeight="1" x14ac:dyDescent="0.2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</row>
    <row r="878" spans="1:14" ht="15" customHeight="1" x14ac:dyDescent="0.2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</row>
    <row r="879" spans="1:14" ht="15" customHeight="1" x14ac:dyDescent="0.2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</row>
    <row r="880" spans="1:14" ht="15" customHeight="1" x14ac:dyDescent="0.2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</row>
    <row r="881" spans="1:14" ht="15" customHeight="1" x14ac:dyDescent="0.2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</row>
    <row r="882" spans="1:14" ht="15" customHeight="1" x14ac:dyDescent="0.2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</row>
    <row r="883" spans="1:14" ht="15" customHeight="1" x14ac:dyDescent="0.2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</row>
    <row r="884" spans="1:14" ht="15" customHeight="1" x14ac:dyDescent="0.2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</row>
    <row r="885" spans="1:14" ht="15" customHeight="1" x14ac:dyDescent="0.2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</row>
    <row r="886" spans="1:14" ht="15" customHeight="1" x14ac:dyDescent="0.2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</row>
    <row r="887" spans="1:14" ht="15" customHeight="1" x14ac:dyDescent="0.2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</row>
    <row r="888" spans="1:14" ht="15" customHeight="1" x14ac:dyDescent="0.2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</row>
    <row r="889" spans="1:14" ht="15" customHeight="1" x14ac:dyDescent="0.2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</row>
    <row r="890" spans="1:14" ht="15" customHeight="1" x14ac:dyDescent="0.2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</row>
    <row r="891" spans="1:14" ht="15" customHeight="1" x14ac:dyDescent="0.2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</row>
    <row r="892" spans="1:14" ht="15" customHeight="1" x14ac:dyDescent="0.2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</row>
    <row r="893" spans="1:14" ht="15" customHeight="1" x14ac:dyDescent="0.2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</row>
    <row r="894" spans="1:14" ht="15" customHeight="1" x14ac:dyDescent="0.2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</row>
    <row r="895" spans="1:14" ht="15" customHeight="1" x14ac:dyDescent="0.2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</row>
    <row r="896" spans="1:14" ht="15" customHeight="1" x14ac:dyDescent="0.2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</row>
    <row r="897" spans="1:14" ht="15" customHeight="1" x14ac:dyDescent="0.2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</row>
    <row r="898" spans="1:14" ht="15" customHeight="1" x14ac:dyDescent="0.2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</row>
    <row r="899" spans="1:14" ht="15" customHeight="1" x14ac:dyDescent="0.2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</row>
    <row r="900" spans="1:14" ht="15" customHeight="1" x14ac:dyDescent="0.2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</row>
    <row r="901" spans="1:14" ht="15" customHeight="1" x14ac:dyDescent="0.2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</row>
    <row r="902" spans="1:14" ht="15" customHeight="1" x14ac:dyDescent="0.2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</row>
    <row r="903" spans="1:14" ht="15" customHeight="1" x14ac:dyDescent="0.2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</row>
    <row r="904" spans="1:14" ht="15" customHeight="1" x14ac:dyDescent="0.2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</row>
    <row r="905" spans="1:14" ht="15" customHeight="1" x14ac:dyDescent="0.2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</row>
    <row r="906" spans="1:14" ht="15" customHeight="1" x14ac:dyDescent="0.2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</row>
    <row r="907" spans="1:14" ht="15" customHeight="1" x14ac:dyDescent="0.2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</row>
    <row r="908" spans="1:14" ht="15" customHeight="1" x14ac:dyDescent="0.2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</row>
    <row r="909" spans="1:14" ht="15" customHeight="1" x14ac:dyDescent="0.2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</row>
    <row r="910" spans="1:14" ht="15" customHeight="1" x14ac:dyDescent="0.2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</row>
    <row r="911" spans="1:14" ht="15" customHeight="1" x14ac:dyDescent="0.2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</row>
    <row r="912" spans="1:14" ht="15" customHeight="1" x14ac:dyDescent="0.2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</row>
    <row r="913" spans="1:14" ht="15" customHeight="1" x14ac:dyDescent="0.2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</row>
    <row r="914" spans="1:14" ht="15" customHeight="1" x14ac:dyDescent="0.2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</row>
    <row r="915" spans="1:14" ht="15" customHeight="1" x14ac:dyDescent="0.2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</row>
    <row r="916" spans="1:14" ht="15" customHeight="1" x14ac:dyDescent="0.2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</row>
    <row r="917" spans="1:14" ht="15" customHeight="1" x14ac:dyDescent="0.2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</row>
    <row r="918" spans="1:14" ht="15" customHeight="1" x14ac:dyDescent="0.2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</row>
    <row r="919" spans="1:14" ht="15" customHeight="1" x14ac:dyDescent="0.2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</row>
    <row r="920" spans="1:14" ht="15" customHeight="1" x14ac:dyDescent="0.2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</row>
    <row r="921" spans="1:14" ht="15" customHeight="1" x14ac:dyDescent="0.2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</row>
    <row r="922" spans="1:14" ht="15" customHeight="1" x14ac:dyDescent="0.2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</row>
    <row r="923" spans="1:14" ht="15" customHeight="1" x14ac:dyDescent="0.2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</row>
    <row r="924" spans="1:14" ht="15" customHeight="1" x14ac:dyDescent="0.2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</row>
    <row r="925" spans="1:14" ht="15" customHeight="1" x14ac:dyDescent="0.2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</row>
    <row r="926" spans="1:14" ht="15" customHeight="1" x14ac:dyDescent="0.2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</row>
    <row r="927" spans="1:14" ht="15" customHeight="1" x14ac:dyDescent="0.2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</row>
    <row r="928" spans="1:14" ht="15" customHeight="1" x14ac:dyDescent="0.2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</row>
    <row r="929" spans="1:14" ht="15" customHeight="1" x14ac:dyDescent="0.2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</row>
    <row r="930" spans="1:14" ht="15" customHeight="1" x14ac:dyDescent="0.2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</row>
    <row r="931" spans="1:14" ht="15" customHeight="1" x14ac:dyDescent="0.2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</row>
    <row r="932" spans="1:14" ht="15" customHeight="1" x14ac:dyDescent="0.2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</row>
    <row r="933" spans="1:14" ht="15" customHeight="1" x14ac:dyDescent="0.2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</row>
    <row r="934" spans="1:14" ht="15" customHeight="1" x14ac:dyDescent="0.2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</row>
    <row r="935" spans="1:14" ht="15" customHeight="1" x14ac:dyDescent="0.2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</row>
    <row r="936" spans="1:14" ht="15" customHeight="1" x14ac:dyDescent="0.2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</row>
    <row r="937" spans="1:14" ht="15" customHeight="1" x14ac:dyDescent="0.2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</row>
    <row r="938" spans="1:14" ht="15" customHeight="1" x14ac:dyDescent="0.2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</row>
    <row r="939" spans="1:14" ht="15" customHeight="1" x14ac:dyDescent="0.2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</row>
    <row r="940" spans="1:14" ht="15" customHeight="1" x14ac:dyDescent="0.2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</row>
    <row r="941" spans="1:14" ht="15" customHeight="1" x14ac:dyDescent="0.2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</row>
    <row r="942" spans="1:14" ht="15" customHeight="1" x14ac:dyDescent="0.2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</row>
    <row r="943" spans="1:14" ht="15" customHeight="1" x14ac:dyDescent="0.2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</row>
    <row r="944" spans="1:14" ht="15" customHeight="1" x14ac:dyDescent="0.2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</row>
    <row r="945" spans="1:14" ht="15" customHeight="1" x14ac:dyDescent="0.2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</row>
    <row r="946" spans="1:14" ht="15" customHeight="1" x14ac:dyDescent="0.2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</row>
    <row r="947" spans="1:14" ht="15" customHeight="1" x14ac:dyDescent="0.2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</row>
    <row r="948" spans="1:14" ht="15" customHeight="1" x14ac:dyDescent="0.2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</row>
    <row r="949" spans="1:14" ht="15" customHeight="1" x14ac:dyDescent="0.2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</row>
    <row r="950" spans="1:14" ht="15" customHeight="1" x14ac:dyDescent="0.2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</row>
    <row r="951" spans="1:14" ht="15" customHeight="1" x14ac:dyDescent="0.2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</row>
    <row r="952" spans="1:14" ht="15" customHeight="1" x14ac:dyDescent="0.2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</row>
    <row r="953" spans="1:14" ht="15" customHeight="1" x14ac:dyDescent="0.2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</row>
    <row r="954" spans="1:14" ht="15" customHeight="1" x14ac:dyDescent="0.2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</row>
    <row r="955" spans="1:14" ht="15" customHeight="1" x14ac:dyDescent="0.2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</row>
    <row r="956" spans="1:14" ht="15" customHeight="1" x14ac:dyDescent="0.2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</row>
    <row r="957" spans="1:14" ht="15" customHeight="1" x14ac:dyDescent="0.2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</row>
    <row r="958" spans="1:14" ht="15" customHeight="1" x14ac:dyDescent="0.2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</row>
    <row r="959" spans="1:14" ht="15" customHeight="1" x14ac:dyDescent="0.2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</row>
    <row r="960" spans="1:14" ht="15" customHeight="1" x14ac:dyDescent="0.2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</row>
    <row r="961" spans="1:14" ht="15" customHeight="1" x14ac:dyDescent="0.2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</row>
    <row r="962" spans="1:14" ht="15" customHeight="1" x14ac:dyDescent="0.2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</row>
    <row r="963" spans="1:14" ht="15" customHeight="1" x14ac:dyDescent="0.2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</row>
    <row r="964" spans="1:14" ht="15" customHeight="1" x14ac:dyDescent="0.2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</row>
    <row r="965" spans="1:14" ht="15" customHeight="1" x14ac:dyDescent="0.2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</row>
    <row r="966" spans="1:14" ht="15" customHeight="1" x14ac:dyDescent="0.2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</row>
    <row r="967" spans="1:14" ht="15" customHeight="1" x14ac:dyDescent="0.2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</row>
    <row r="968" spans="1:14" ht="15" customHeight="1" x14ac:dyDescent="0.2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</row>
    <row r="969" spans="1:14" ht="15" customHeight="1" x14ac:dyDescent="0.2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</row>
    <row r="970" spans="1:14" ht="15" customHeight="1" x14ac:dyDescent="0.2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</row>
    <row r="971" spans="1:14" ht="15" customHeight="1" x14ac:dyDescent="0.2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</row>
    <row r="972" spans="1:14" ht="15" customHeight="1" x14ac:dyDescent="0.2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</row>
    <row r="973" spans="1:14" ht="15" customHeight="1" x14ac:dyDescent="0.2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</row>
    <row r="974" spans="1:14" ht="15" customHeight="1" x14ac:dyDescent="0.2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</row>
    <row r="975" spans="1:14" ht="15" customHeight="1" x14ac:dyDescent="0.2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</row>
    <row r="976" spans="1:14" ht="15" customHeight="1" x14ac:dyDescent="0.2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</row>
    <row r="977" spans="1:14" ht="15" customHeight="1" x14ac:dyDescent="0.2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</row>
    <row r="978" spans="1:14" ht="15" customHeight="1" x14ac:dyDescent="0.2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</row>
    <row r="979" spans="1:14" ht="15" customHeight="1" x14ac:dyDescent="0.2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</row>
    <row r="980" spans="1:14" ht="15" customHeight="1" x14ac:dyDescent="0.2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</row>
    <row r="981" spans="1:14" ht="15" customHeight="1" x14ac:dyDescent="0.2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</row>
    <row r="982" spans="1:14" ht="15" customHeight="1" x14ac:dyDescent="0.2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</row>
    <row r="983" spans="1:14" ht="15" customHeight="1" x14ac:dyDescent="0.2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</row>
    <row r="984" spans="1:14" ht="15" customHeight="1" x14ac:dyDescent="0.2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</row>
    <row r="985" spans="1:14" ht="15" customHeight="1" x14ac:dyDescent="0.2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</row>
    <row r="986" spans="1:14" ht="15" customHeight="1" x14ac:dyDescent="0.2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</row>
    <row r="987" spans="1:14" ht="15" customHeight="1" x14ac:dyDescent="0.2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</row>
    <row r="988" spans="1:14" ht="15" customHeight="1" x14ac:dyDescent="0.2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</row>
    <row r="989" spans="1:14" ht="15" customHeight="1" x14ac:dyDescent="0.2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</row>
    <row r="990" spans="1:14" ht="15" customHeight="1" x14ac:dyDescent="0.2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</row>
    <row r="991" spans="1:14" ht="15" customHeight="1" x14ac:dyDescent="0.2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</row>
    <row r="992" spans="1:14" ht="15" customHeight="1" x14ac:dyDescent="0.2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</row>
    <row r="993" spans="1:14" ht="15" customHeight="1" x14ac:dyDescent="0.2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</row>
    <row r="994" spans="1:14" ht="15" customHeight="1" x14ac:dyDescent="0.2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</row>
    <row r="995" spans="1:14" ht="15" customHeight="1" x14ac:dyDescent="0.2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</row>
    <row r="996" spans="1:14" ht="15" customHeight="1" x14ac:dyDescent="0.2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</row>
    <row r="997" spans="1:14" ht="15" customHeight="1" x14ac:dyDescent="0.2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</row>
    <row r="998" spans="1:14" ht="15" customHeight="1" x14ac:dyDescent="0.2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</row>
    <row r="999" spans="1:14" ht="15" customHeight="1" x14ac:dyDescent="0.2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</row>
    <row r="1000" spans="1:14" ht="15" customHeight="1" x14ac:dyDescent="0.2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</row>
    <row r="1001" spans="1:14" ht="15" customHeight="1" x14ac:dyDescent="0.2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</row>
    <row r="1002" spans="1:14" ht="15" customHeight="1" x14ac:dyDescent="0.2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</row>
    <row r="1003" spans="1:14" ht="15" customHeight="1" x14ac:dyDescent="0.2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</row>
    <row r="1004" spans="1:14" ht="15" customHeight="1" x14ac:dyDescent="0.2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</row>
    <row r="1005" spans="1:14" ht="15" customHeight="1" x14ac:dyDescent="0.2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</row>
    <row r="1006" spans="1:14" ht="15" customHeight="1" x14ac:dyDescent="0.2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</row>
    <row r="1007" spans="1:14" ht="15" customHeight="1" x14ac:dyDescent="0.2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</row>
    <row r="1008" spans="1:14" ht="15" customHeight="1" x14ac:dyDescent="0.2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</row>
    <row r="1009" spans="1:14" ht="15" customHeight="1" x14ac:dyDescent="0.2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</row>
    <row r="1010" spans="1:14" ht="15" customHeight="1" x14ac:dyDescent="0.2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</row>
    <row r="1011" spans="1:14" ht="15" customHeight="1" x14ac:dyDescent="0.2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</row>
    <row r="1012" spans="1:14" ht="15" customHeight="1" x14ac:dyDescent="0.2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</row>
    <row r="1013" spans="1:14" ht="15" customHeight="1" x14ac:dyDescent="0.2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</row>
    <row r="1014" spans="1:14" ht="15" customHeight="1" x14ac:dyDescent="0.2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</row>
    <row r="1015" spans="1:14" ht="15" customHeight="1" x14ac:dyDescent="0.2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</row>
    <row r="1016" spans="1:14" ht="15" customHeight="1" x14ac:dyDescent="0.2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</row>
    <row r="1017" spans="1:14" ht="15" customHeight="1" x14ac:dyDescent="0.2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</row>
    <row r="1018" spans="1:14" ht="15" customHeight="1" x14ac:dyDescent="0.2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</row>
    <row r="1019" spans="1:14" ht="15" customHeight="1" x14ac:dyDescent="0.2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</row>
    <row r="1020" spans="1:14" ht="15" customHeight="1" x14ac:dyDescent="0.2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</row>
    <row r="1021" spans="1:14" ht="15" customHeight="1" x14ac:dyDescent="0.2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</row>
    <row r="1022" spans="1:14" ht="15" customHeight="1" x14ac:dyDescent="0.2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</row>
    <row r="1023" spans="1:14" ht="15" customHeight="1" x14ac:dyDescent="0.2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</row>
    <row r="1024" spans="1:14" ht="15" customHeight="1" x14ac:dyDescent="0.2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</row>
    <row r="1025" spans="1:14" ht="15" customHeight="1" x14ac:dyDescent="0.2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</row>
    <row r="1026" spans="1:14" ht="15" customHeight="1" x14ac:dyDescent="0.2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</row>
    <row r="1027" spans="1:14" ht="15" customHeight="1" x14ac:dyDescent="0.2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</row>
    <row r="1028" spans="1:14" ht="15" customHeight="1" x14ac:dyDescent="0.2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</row>
    <row r="1029" spans="1:14" ht="15" customHeight="1" x14ac:dyDescent="0.2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</row>
    <row r="1030" spans="1:14" ht="15" customHeight="1" x14ac:dyDescent="0.2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</row>
    <row r="1031" spans="1:14" ht="15" customHeight="1" x14ac:dyDescent="0.2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</row>
    <row r="1032" spans="1:14" ht="15" customHeight="1" x14ac:dyDescent="0.2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</row>
    <row r="1033" spans="1:14" ht="15" customHeight="1" x14ac:dyDescent="0.2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</row>
    <row r="1034" spans="1:14" ht="15" customHeight="1" x14ac:dyDescent="0.2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</row>
    <row r="1035" spans="1:14" ht="15" customHeight="1" x14ac:dyDescent="0.2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</row>
    <row r="1036" spans="1:14" ht="15" customHeight="1" x14ac:dyDescent="0.2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</row>
    <row r="1037" spans="1:14" ht="15" customHeight="1" x14ac:dyDescent="0.2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</row>
    <row r="1038" spans="1:14" ht="15" customHeight="1" x14ac:dyDescent="0.2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</row>
    <row r="1039" spans="1:14" ht="15" customHeight="1" x14ac:dyDescent="0.2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</row>
    <row r="1040" spans="1:14" ht="15" customHeight="1" x14ac:dyDescent="0.2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</row>
    <row r="1041" spans="1:14" ht="15" customHeight="1" x14ac:dyDescent="0.2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</row>
    <row r="1042" spans="1:14" ht="15" customHeight="1" x14ac:dyDescent="0.2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</row>
    <row r="1043" spans="1:14" ht="15" customHeight="1" x14ac:dyDescent="0.2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</row>
    <row r="1044" spans="1:14" ht="15" customHeight="1" x14ac:dyDescent="0.2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</row>
    <row r="1045" spans="1:14" ht="15" customHeight="1" x14ac:dyDescent="0.2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</row>
    <row r="1046" spans="1:14" ht="15" customHeight="1" x14ac:dyDescent="0.2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</row>
    <row r="1047" spans="1:14" ht="15" customHeight="1" x14ac:dyDescent="0.2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</row>
    <row r="1048" spans="1:14" ht="15" customHeight="1" x14ac:dyDescent="0.2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</row>
    <row r="1049" spans="1:14" ht="15" customHeight="1" x14ac:dyDescent="0.2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</row>
    <row r="1050" spans="1:14" ht="15" customHeight="1" x14ac:dyDescent="0.2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</row>
    <row r="1051" spans="1:14" ht="15" customHeight="1" x14ac:dyDescent="0.2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</row>
    <row r="1052" spans="1:14" ht="15" customHeight="1" x14ac:dyDescent="0.2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</row>
    <row r="1053" spans="1:14" ht="15" customHeight="1" x14ac:dyDescent="0.2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</row>
    <row r="1054" spans="1:14" ht="15" customHeight="1" x14ac:dyDescent="0.2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</row>
    <row r="1055" spans="1:14" ht="15" customHeight="1" x14ac:dyDescent="0.2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</row>
    <row r="1056" spans="1:14" ht="15" customHeight="1" x14ac:dyDescent="0.2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</row>
    <row r="1057" spans="1:14" ht="15" customHeight="1" x14ac:dyDescent="0.2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</row>
    <row r="1058" spans="1:14" ht="15" customHeight="1" x14ac:dyDescent="0.2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</row>
    <row r="1059" spans="1:14" ht="15" customHeight="1" x14ac:dyDescent="0.2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</row>
    <row r="1060" spans="1:14" ht="15" customHeight="1" x14ac:dyDescent="0.2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</row>
    <row r="1061" spans="1:14" ht="15" customHeight="1" x14ac:dyDescent="0.2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</row>
    <row r="1062" spans="1:14" ht="15" customHeight="1" x14ac:dyDescent="0.2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</row>
    <row r="1063" spans="1:14" ht="15" customHeight="1" x14ac:dyDescent="0.2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</row>
    <row r="1064" spans="1:14" ht="15" customHeight="1" x14ac:dyDescent="0.2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</row>
    <row r="1065" spans="1:14" ht="15" customHeight="1" x14ac:dyDescent="0.2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</row>
    <row r="1066" spans="1:14" ht="15" customHeight="1" x14ac:dyDescent="0.2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</row>
    <row r="1067" spans="1:14" ht="15" customHeight="1" x14ac:dyDescent="0.2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</row>
    <row r="1068" spans="1:14" ht="15" customHeight="1" x14ac:dyDescent="0.2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</row>
    <row r="1069" spans="1:14" ht="15" customHeight="1" x14ac:dyDescent="0.2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</row>
    <row r="1070" spans="1:14" ht="15" customHeight="1" x14ac:dyDescent="0.2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</row>
    <row r="1071" spans="1:14" ht="15" customHeight="1" x14ac:dyDescent="0.25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</row>
    <row r="1072" spans="1:14" ht="15" customHeight="1" x14ac:dyDescent="0.25">
      <c r="A1072" s="107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</row>
    <row r="1073" spans="1:14" ht="15" customHeight="1" x14ac:dyDescent="0.25">
      <c r="A1073" s="107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</row>
    <row r="1074" spans="1:14" ht="15" customHeight="1" x14ac:dyDescent="0.25">
      <c r="A1074" s="107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</row>
    <row r="1075" spans="1:14" ht="15" customHeight="1" x14ac:dyDescent="0.25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</row>
    <row r="1076" spans="1:14" ht="15" customHeight="1" x14ac:dyDescent="0.25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</row>
    <row r="1077" spans="1:14" ht="15" customHeight="1" x14ac:dyDescent="0.25">
      <c r="A1077" s="10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</row>
    <row r="1078" spans="1:14" ht="15" customHeight="1" x14ac:dyDescent="0.25">
      <c r="A1078" s="107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</row>
    <row r="1079" spans="1:14" ht="15" customHeight="1" x14ac:dyDescent="0.25">
      <c r="A1079" s="107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</row>
    <row r="1080" spans="1:14" ht="15" customHeight="1" x14ac:dyDescent="0.25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</row>
    <row r="1081" spans="1:14" ht="15" customHeight="1" x14ac:dyDescent="0.25">
      <c r="A1081" s="107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</row>
    <row r="1082" spans="1:14" ht="15" customHeight="1" x14ac:dyDescent="0.25">
      <c r="A1082" s="107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</row>
    <row r="1083" spans="1:14" ht="15" customHeight="1" x14ac:dyDescent="0.25">
      <c r="A1083" s="107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</row>
    <row r="1084" spans="1:14" ht="15" customHeight="1" x14ac:dyDescent="0.25">
      <c r="A1084" s="107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</row>
    <row r="1085" spans="1:14" ht="15" customHeight="1" x14ac:dyDescent="0.25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</row>
    <row r="1086" spans="1:14" ht="15" customHeight="1" x14ac:dyDescent="0.25">
      <c r="A1086" s="107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</row>
    <row r="1087" spans="1:14" ht="15" customHeight="1" x14ac:dyDescent="0.25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</row>
    <row r="1088" spans="1:14" ht="15" customHeight="1" x14ac:dyDescent="0.25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</row>
    <row r="1089" spans="1:14" ht="15" customHeight="1" x14ac:dyDescent="0.25">
      <c r="A1089" s="107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</row>
    <row r="1090" spans="1:14" ht="15" customHeight="1" x14ac:dyDescent="0.25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</row>
    <row r="1091" spans="1:14" ht="15" customHeight="1" x14ac:dyDescent="0.25">
      <c r="A1091" s="107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</row>
    <row r="1092" spans="1:14" ht="15" customHeight="1" x14ac:dyDescent="0.25">
      <c r="A1092" s="107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</row>
    <row r="1093" spans="1:14" ht="15" customHeight="1" x14ac:dyDescent="0.25">
      <c r="A1093" s="107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</row>
    <row r="1094" spans="1:14" ht="15" customHeight="1" x14ac:dyDescent="0.25">
      <c r="A1094" s="107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</row>
    <row r="1095" spans="1:14" ht="15" customHeight="1" x14ac:dyDescent="0.25">
      <c r="A1095" s="107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</row>
    <row r="1096" spans="1:14" ht="15" customHeight="1" x14ac:dyDescent="0.25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</row>
    <row r="1097" spans="1:14" ht="15" customHeight="1" x14ac:dyDescent="0.25">
      <c r="A1097" s="10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</row>
    <row r="1098" spans="1:14" ht="15" customHeight="1" x14ac:dyDescent="0.25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</row>
    <row r="1099" spans="1:14" ht="15" customHeight="1" x14ac:dyDescent="0.25">
      <c r="A1099" s="107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</row>
    <row r="1100" spans="1:14" ht="15" customHeight="1" x14ac:dyDescent="0.25">
      <c r="A1100" s="107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</row>
    <row r="1101" spans="1:14" ht="15" customHeight="1" x14ac:dyDescent="0.25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</row>
    <row r="1102" spans="1:14" ht="15" customHeight="1" x14ac:dyDescent="0.25">
      <c r="A1102" s="107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</row>
    <row r="1103" spans="1:14" ht="15" customHeight="1" x14ac:dyDescent="0.25">
      <c r="A1103" s="107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</row>
    <row r="1104" spans="1:14" ht="15" customHeight="1" x14ac:dyDescent="0.25">
      <c r="A1104" s="107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</row>
    <row r="1105" spans="1:14" ht="15" customHeight="1" x14ac:dyDescent="0.25">
      <c r="A1105" s="107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</row>
    <row r="1106" spans="1:14" ht="15" customHeight="1" x14ac:dyDescent="0.25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</row>
    <row r="1107" spans="1:14" ht="15" customHeight="1" x14ac:dyDescent="0.25">
      <c r="A1107" s="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</row>
    <row r="1108" spans="1:14" ht="15" customHeight="1" x14ac:dyDescent="0.25">
      <c r="A1108" s="107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</row>
    <row r="1109" spans="1:14" ht="15" customHeight="1" x14ac:dyDescent="0.25">
      <c r="A1109" s="107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</row>
    <row r="1110" spans="1:14" ht="15" customHeight="1" x14ac:dyDescent="0.25">
      <c r="A1110" s="107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</row>
    <row r="1111" spans="1:14" ht="15" customHeight="1" x14ac:dyDescent="0.25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</row>
    <row r="1112" spans="1:14" ht="15" customHeight="1" x14ac:dyDescent="0.25">
      <c r="A1112" s="107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</row>
    <row r="1113" spans="1:14" ht="15" customHeight="1" x14ac:dyDescent="0.25">
      <c r="A1113" s="107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</row>
    <row r="1114" spans="1:14" ht="15" customHeight="1" x14ac:dyDescent="0.25">
      <c r="A1114" s="107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</row>
    <row r="1115" spans="1:14" ht="15" customHeight="1" x14ac:dyDescent="0.25">
      <c r="A1115" s="107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</row>
    <row r="1116" spans="1:14" ht="15" customHeight="1" x14ac:dyDescent="0.25">
      <c r="A1116" s="107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</row>
    <row r="1117" spans="1:14" ht="15" customHeight="1" x14ac:dyDescent="0.25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</row>
    <row r="1118" spans="1:14" ht="15" customHeight="1" x14ac:dyDescent="0.25">
      <c r="A1118" s="107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</row>
    <row r="1119" spans="1:14" ht="15" customHeight="1" x14ac:dyDescent="0.25">
      <c r="A1119" s="107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</row>
    <row r="1120" spans="1:14" ht="15" customHeight="1" x14ac:dyDescent="0.25">
      <c r="A1120" s="107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</row>
    <row r="1121" spans="1:14" ht="15" customHeight="1" x14ac:dyDescent="0.25">
      <c r="A1121" s="107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</row>
    <row r="1122" spans="1:14" ht="15" customHeight="1" x14ac:dyDescent="0.25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</row>
    <row r="1123" spans="1:14" ht="15" customHeight="1" x14ac:dyDescent="0.25">
      <c r="A1123" s="107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</row>
    <row r="1124" spans="1:14" ht="15" customHeight="1" x14ac:dyDescent="0.25">
      <c r="A1124" s="107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</row>
    <row r="1125" spans="1:14" ht="15" customHeight="1" x14ac:dyDescent="0.25">
      <c r="A1125" s="107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</row>
    <row r="1126" spans="1:14" ht="15" customHeight="1" x14ac:dyDescent="0.25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</row>
    <row r="1127" spans="1:14" ht="15" customHeight="1" x14ac:dyDescent="0.2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</row>
    <row r="1128" spans="1:14" ht="15" customHeight="1" x14ac:dyDescent="0.25">
      <c r="A1128" s="107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</row>
    <row r="1129" spans="1:14" ht="15" customHeight="1" x14ac:dyDescent="0.25">
      <c r="A1129" s="107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</row>
    <row r="1130" spans="1:14" ht="15" customHeight="1" x14ac:dyDescent="0.25">
      <c r="A1130" s="107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</row>
    <row r="1131" spans="1:14" ht="15" customHeight="1" x14ac:dyDescent="0.25">
      <c r="A1131" s="107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</row>
    <row r="1132" spans="1:14" ht="15" customHeight="1" x14ac:dyDescent="0.25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</row>
    <row r="1133" spans="1:14" ht="15" customHeight="1" x14ac:dyDescent="0.25">
      <c r="A1133" s="107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</row>
    <row r="1134" spans="1:14" ht="15" customHeight="1" x14ac:dyDescent="0.25">
      <c r="A1134" s="107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</row>
    <row r="1135" spans="1:14" ht="15" customHeight="1" x14ac:dyDescent="0.25">
      <c r="A1135" s="107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</row>
    <row r="1136" spans="1:14" ht="15" customHeight="1" x14ac:dyDescent="0.25">
      <c r="A1136" s="107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</row>
    <row r="1137" spans="1:14" ht="15" customHeight="1" x14ac:dyDescent="0.25">
      <c r="A1137" s="10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</row>
    <row r="1138" spans="1:14" ht="15" customHeight="1" x14ac:dyDescent="0.25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</row>
    <row r="1139" spans="1:14" ht="15" customHeight="1" x14ac:dyDescent="0.25">
      <c r="A1139" s="107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</row>
    <row r="1140" spans="1:14" ht="15" customHeight="1" x14ac:dyDescent="0.25">
      <c r="A1140" s="107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</row>
    <row r="1141" spans="1:14" ht="15" customHeight="1" x14ac:dyDescent="0.25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</row>
    <row r="1142" spans="1:14" ht="15" customHeight="1" x14ac:dyDescent="0.25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</row>
    <row r="1143" spans="1:14" ht="15" customHeight="1" x14ac:dyDescent="0.25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</row>
    <row r="1144" spans="1:14" ht="15" customHeight="1" x14ac:dyDescent="0.25">
      <c r="A1144" s="107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</row>
    <row r="1145" spans="1:14" ht="15" customHeight="1" x14ac:dyDescent="0.25">
      <c r="A1145" s="107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</row>
    <row r="1146" spans="1:14" ht="15" customHeight="1" x14ac:dyDescent="0.25">
      <c r="A1146" s="107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</row>
    <row r="1147" spans="1:14" ht="15" customHeight="1" x14ac:dyDescent="0.25">
      <c r="A1147" s="10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</row>
    <row r="1148" spans="1:14" ht="15" customHeight="1" x14ac:dyDescent="0.25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</row>
    <row r="1149" spans="1:14" ht="15" customHeight="1" x14ac:dyDescent="0.25">
      <c r="A1149" s="107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</row>
    <row r="1150" spans="1:14" ht="15" customHeight="1" x14ac:dyDescent="0.25">
      <c r="A1150" s="107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</row>
    <row r="1151" spans="1:14" ht="15" customHeight="1" x14ac:dyDescent="0.25">
      <c r="A1151" s="107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</row>
    <row r="1152" spans="1:14" ht="15" customHeight="1" x14ac:dyDescent="0.25">
      <c r="A1152" s="107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</row>
    <row r="1153" spans="1:14" ht="15" customHeight="1" x14ac:dyDescent="0.25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</row>
    <row r="1154" spans="1:14" ht="15" customHeight="1" x14ac:dyDescent="0.25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</row>
    <row r="1155" spans="1:14" ht="15" customHeight="1" x14ac:dyDescent="0.25">
      <c r="A1155" s="107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</row>
    <row r="1156" spans="1:14" ht="15" customHeight="1" x14ac:dyDescent="0.25">
      <c r="A1156" s="107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</row>
    <row r="1157" spans="1:14" ht="15" customHeight="1" x14ac:dyDescent="0.25">
      <c r="A1157" s="10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</row>
    <row r="1158" spans="1:14" ht="15" customHeight="1" x14ac:dyDescent="0.25">
      <c r="A1158" s="107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</row>
    <row r="1159" spans="1:14" ht="15" customHeight="1" x14ac:dyDescent="0.25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</row>
    <row r="1160" spans="1:14" ht="15" customHeight="1" x14ac:dyDescent="0.25">
      <c r="A1160" s="107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</row>
    <row r="1161" spans="1:14" ht="15" customHeight="1" x14ac:dyDescent="0.25">
      <c r="A1161" s="107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</row>
    <row r="1162" spans="1:14" ht="15" customHeight="1" x14ac:dyDescent="0.25">
      <c r="A1162" s="107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</row>
    <row r="1163" spans="1:14" ht="15" customHeight="1" x14ac:dyDescent="0.25">
      <c r="A1163" s="107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</row>
    <row r="1164" spans="1:14" ht="15" customHeight="1" x14ac:dyDescent="0.25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</row>
    <row r="1165" spans="1:14" ht="15" customHeight="1" x14ac:dyDescent="0.25">
      <c r="A1165" s="107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</row>
    <row r="1166" spans="1:14" ht="15" customHeight="1" x14ac:dyDescent="0.25">
      <c r="A1166" s="107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</row>
    <row r="1167" spans="1:14" ht="15" customHeight="1" x14ac:dyDescent="0.25">
      <c r="A1167" s="10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</row>
    <row r="1168" spans="1:14" ht="15" customHeight="1" x14ac:dyDescent="0.25">
      <c r="A1168" s="107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</row>
    <row r="1169" spans="1:14" ht="15" customHeight="1" x14ac:dyDescent="0.25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</row>
    <row r="1170" spans="1:14" ht="15" customHeight="1" x14ac:dyDescent="0.25">
      <c r="A1170" s="107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</row>
    <row r="1171" spans="1:14" ht="15" customHeight="1" x14ac:dyDescent="0.25">
      <c r="A1171" s="107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</row>
    <row r="1172" spans="1:14" ht="15" customHeight="1" x14ac:dyDescent="0.25">
      <c r="A1172" s="107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</row>
    <row r="1173" spans="1:14" ht="15" customHeight="1" x14ac:dyDescent="0.25">
      <c r="A1173" s="107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</row>
    <row r="1174" spans="1:14" ht="15" customHeight="1" x14ac:dyDescent="0.25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</row>
    <row r="1175" spans="1:14" ht="15" customHeight="1" x14ac:dyDescent="0.25">
      <c r="A1175" s="107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</row>
    <row r="1176" spans="1:14" ht="15" customHeight="1" x14ac:dyDescent="0.25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</row>
    <row r="1177" spans="1:14" ht="15" customHeight="1" x14ac:dyDescent="0.25">
      <c r="A1177" s="10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</row>
    <row r="1178" spans="1:14" ht="15" customHeight="1" x14ac:dyDescent="0.25">
      <c r="A1178" s="107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</row>
    <row r="1179" spans="1:14" ht="15" customHeight="1" x14ac:dyDescent="0.25">
      <c r="A1179" s="107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</row>
    <row r="1180" spans="1:14" ht="15" customHeight="1" x14ac:dyDescent="0.25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</row>
    <row r="1181" spans="1:14" ht="15" customHeight="1" x14ac:dyDescent="0.25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</row>
    <row r="1182" spans="1:14" ht="15" customHeight="1" x14ac:dyDescent="0.25">
      <c r="A1182" s="107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</row>
    <row r="1183" spans="1:14" ht="15" customHeight="1" x14ac:dyDescent="0.25">
      <c r="A1183" s="107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</row>
    <row r="1184" spans="1:14" ht="15" customHeight="1" x14ac:dyDescent="0.25">
      <c r="A1184" s="107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</row>
    <row r="1185" spans="1:14" ht="15" customHeight="1" x14ac:dyDescent="0.25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</row>
    <row r="1186" spans="1:14" ht="15" customHeight="1" x14ac:dyDescent="0.25">
      <c r="A1186" s="107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</row>
    <row r="1187" spans="1:14" ht="15" customHeight="1" x14ac:dyDescent="0.25">
      <c r="A1187" s="10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</row>
    <row r="1188" spans="1:14" ht="15" customHeight="1" x14ac:dyDescent="0.25">
      <c r="A1188" s="107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</row>
    <row r="1189" spans="1:14" ht="15" customHeight="1" x14ac:dyDescent="0.25">
      <c r="A1189" s="107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</row>
    <row r="1190" spans="1:14" ht="15" customHeight="1" x14ac:dyDescent="0.25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</row>
    <row r="1191" spans="1:14" ht="15" customHeight="1" x14ac:dyDescent="0.25">
      <c r="A1191" s="107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</row>
    <row r="1192" spans="1:14" ht="15" customHeight="1" x14ac:dyDescent="0.25">
      <c r="A1192" s="107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</row>
    <row r="1193" spans="1:14" ht="15" customHeight="1" x14ac:dyDescent="0.25">
      <c r="A1193" s="107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</row>
    <row r="1194" spans="1:14" ht="15" customHeight="1" x14ac:dyDescent="0.25">
      <c r="A1194" s="107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</row>
    <row r="1195" spans="1:14" ht="15" customHeight="1" x14ac:dyDescent="0.25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</row>
    <row r="1196" spans="1:14" ht="15" customHeight="1" x14ac:dyDescent="0.25">
      <c r="A1196" s="107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</row>
    <row r="1197" spans="1:14" ht="15" customHeight="1" x14ac:dyDescent="0.25">
      <c r="A1197" s="10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</row>
    <row r="1198" spans="1:14" ht="15" customHeight="1" x14ac:dyDescent="0.25">
      <c r="A1198" s="107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</row>
    <row r="1199" spans="1:14" ht="15" customHeight="1" x14ac:dyDescent="0.25">
      <c r="A1199" s="107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</row>
    <row r="1200" spans="1:14" ht="15" customHeight="1" x14ac:dyDescent="0.25">
      <c r="A1200" s="107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</row>
    <row r="1201" spans="1:14" ht="15" customHeight="1" x14ac:dyDescent="0.25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</row>
    <row r="1202" spans="1:14" ht="15" customHeight="1" x14ac:dyDescent="0.25">
      <c r="A1202" s="107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</row>
    <row r="1203" spans="1:14" ht="15" customHeight="1" x14ac:dyDescent="0.25">
      <c r="A1203" s="107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</row>
    <row r="1204" spans="1:14" ht="15" customHeight="1" x14ac:dyDescent="0.25">
      <c r="A1204" s="107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</row>
    <row r="1205" spans="1:14" ht="15" customHeight="1" x14ac:dyDescent="0.25">
      <c r="A1205" s="107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</row>
    <row r="1206" spans="1:14" ht="15" customHeight="1" x14ac:dyDescent="0.25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</row>
    <row r="1207" spans="1:14" ht="15" customHeight="1" x14ac:dyDescent="0.25">
      <c r="A1207" s="1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</row>
    <row r="1208" spans="1:14" ht="15" customHeight="1" x14ac:dyDescent="0.25">
      <c r="A1208" s="107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</row>
    <row r="1209" spans="1:14" ht="15" customHeight="1" x14ac:dyDescent="0.25">
      <c r="A1209" s="107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</row>
    <row r="1210" spans="1:14" ht="15" customHeight="1" x14ac:dyDescent="0.25">
      <c r="A1210" s="107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</row>
    <row r="1211" spans="1:14" ht="15" customHeight="1" x14ac:dyDescent="0.25">
      <c r="A1211" s="107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</row>
    <row r="1212" spans="1:14" ht="15" customHeight="1" x14ac:dyDescent="0.25">
      <c r="A1212" s="107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</row>
    <row r="1213" spans="1:14" ht="15" customHeight="1" x14ac:dyDescent="0.25">
      <c r="A1213" s="107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</row>
    <row r="1214" spans="1:14" ht="15" customHeight="1" x14ac:dyDescent="0.25">
      <c r="A1214" s="107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</row>
    <row r="1215" spans="1:14" ht="15" customHeight="1" x14ac:dyDescent="0.25">
      <c r="A1215" s="107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</row>
    <row r="1216" spans="1:14" ht="15" customHeight="1" x14ac:dyDescent="0.25">
      <c r="A1216" s="107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</row>
    <row r="1217" spans="1:14" ht="15" customHeight="1" x14ac:dyDescent="0.25">
      <c r="A1217" s="10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</row>
    <row r="1218" spans="1:14" ht="15" customHeight="1" x14ac:dyDescent="0.25">
      <c r="A1218" s="107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</row>
    <row r="1219" spans="1:14" ht="15" customHeight="1" x14ac:dyDescent="0.25">
      <c r="A1219" s="107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</row>
    <row r="1220" spans="1:14" ht="15" customHeight="1" x14ac:dyDescent="0.25">
      <c r="A1220" s="107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</row>
    <row r="1221" spans="1:14" ht="15" customHeight="1" x14ac:dyDescent="0.25">
      <c r="A1221" s="107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</row>
    <row r="1222" spans="1:14" ht="15" customHeight="1" x14ac:dyDescent="0.25">
      <c r="A1222" s="107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</row>
    <row r="1223" spans="1:14" ht="15" customHeight="1" x14ac:dyDescent="0.25">
      <c r="A1223" s="107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</row>
    <row r="1224" spans="1:14" ht="15" customHeight="1" x14ac:dyDescent="0.25">
      <c r="A1224" s="107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</row>
    <row r="1225" spans="1:14" ht="15" customHeight="1" x14ac:dyDescent="0.25">
      <c r="A1225" s="107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</row>
    <row r="1226" spans="1:14" ht="15" customHeight="1" x14ac:dyDescent="0.25">
      <c r="A1226" s="107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</row>
    <row r="1227" spans="1:14" ht="15" customHeight="1" x14ac:dyDescent="0.25">
      <c r="A1227" s="10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</row>
    <row r="1228" spans="1:14" ht="15" customHeight="1" x14ac:dyDescent="0.25">
      <c r="A1228" s="107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</row>
    <row r="1229" spans="1:14" ht="15" customHeight="1" x14ac:dyDescent="0.25">
      <c r="A1229" s="107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</row>
    <row r="1230" spans="1:14" ht="15" customHeight="1" x14ac:dyDescent="0.25">
      <c r="A1230" s="107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</row>
    <row r="1231" spans="1:14" ht="15" customHeight="1" x14ac:dyDescent="0.25">
      <c r="A1231" s="107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</row>
    <row r="1232" spans="1:14" ht="15" customHeight="1" x14ac:dyDescent="0.25">
      <c r="A1232" s="107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</row>
    <row r="1233" spans="1:14" ht="15" customHeight="1" x14ac:dyDescent="0.25">
      <c r="A1233" s="107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</row>
    <row r="1234" spans="1:14" ht="15" customHeight="1" x14ac:dyDescent="0.25">
      <c r="A1234" s="107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</row>
    <row r="1235" spans="1:14" ht="15" customHeight="1" x14ac:dyDescent="0.25">
      <c r="A1235" s="107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</row>
    <row r="1236" spans="1:14" ht="15" customHeight="1" x14ac:dyDescent="0.25">
      <c r="A1236" s="107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</row>
    <row r="1237" spans="1:14" ht="15" customHeight="1" x14ac:dyDescent="0.25">
      <c r="A1237" s="10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</row>
    <row r="1238" spans="1:14" ht="15" customHeight="1" x14ac:dyDescent="0.25">
      <c r="A1238" s="107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</row>
    <row r="1239" spans="1:14" ht="15" customHeight="1" x14ac:dyDescent="0.25">
      <c r="A1239" s="107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</row>
    <row r="1240" spans="1:14" ht="15" customHeight="1" x14ac:dyDescent="0.25">
      <c r="A1240" s="107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</row>
    <row r="1241" spans="1:14" ht="15" customHeight="1" x14ac:dyDescent="0.25">
      <c r="A1241" s="107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</row>
    <row r="1242" spans="1:14" ht="15" customHeight="1" x14ac:dyDescent="0.25">
      <c r="A1242" s="107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</row>
    <row r="1243" spans="1:14" ht="15" customHeight="1" x14ac:dyDescent="0.25">
      <c r="A1243" s="107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</row>
    <row r="1244" spans="1:14" ht="15" customHeight="1" x14ac:dyDescent="0.25">
      <c r="A1244" s="107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</row>
    <row r="1245" spans="1:14" ht="15" customHeight="1" x14ac:dyDescent="0.25">
      <c r="A1245" s="107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</row>
    <row r="1246" spans="1:14" ht="15" customHeight="1" x14ac:dyDescent="0.25">
      <c r="A1246" s="107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</row>
    <row r="1247" spans="1:14" ht="15" customHeight="1" x14ac:dyDescent="0.25">
      <c r="A1247" s="10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</row>
    <row r="1248" spans="1:14" ht="15" customHeight="1" x14ac:dyDescent="0.25">
      <c r="A1248" s="107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</row>
  </sheetData>
  <sheetProtection algorithmName="SHA-512" hashValue="0/1XtmXL/mb0sZsy8l+o0SHaUNzvw+TZy7t5VsixLbmBUNNDL/eco9HYNWifNB+Wx8WkfjijfhYEYdtRnTu54Q==" saltValue="iS0kEfLWo3Ee9gj1fYTusw==" spinCount="100000" sheet="1" selectLockedCells="1"/>
  <mergeCells count="92">
    <mergeCell ref="D7:M7"/>
    <mergeCell ref="D8:M8"/>
    <mergeCell ref="D9:M9"/>
    <mergeCell ref="D10:M10"/>
    <mergeCell ref="C14:M14"/>
    <mergeCell ref="D12:M12"/>
    <mergeCell ref="D11:M11"/>
    <mergeCell ref="C171:H179"/>
    <mergeCell ref="C170:H170"/>
    <mergeCell ref="E15:G21"/>
    <mergeCell ref="H15:J21"/>
    <mergeCell ref="C15:D15"/>
    <mergeCell ref="G23:H23"/>
    <mergeCell ref="I23:J23"/>
    <mergeCell ref="I24:J24"/>
    <mergeCell ref="C26:D26"/>
    <mergeCell ref="E26:F26"/>
    <mergeCell ref="G26:H26"/>
    <mergeCell ref="I26:J26"/>
    <mergeCell ref="C24:D24"/>
    <mergeCell ref="E24:F24"/>
    <mergeCell ref="G24:H24"/>
    <mergeCell ref="C25:D25"/>
    <mergeCell ref="J183:M184"/>
    <mergeCell ref="J185:M186"/>
    <mergeCell ref="I181:I182"/>
    <mergeCell ref="I183:I184"/>
    <mergeCell ref="I185:I186"/>
    <mergeCell ref="C3:L3"/>
    <mergeCell ref="I187:M187"/>
    <mergeCell ref="L175:M175"/>
    <mergeCell ref="L176:M176"/>
    <mergeCell ref="L177:M177"/>
    <mergeCell ref="L178:M178"/>
    <mergeCell ref="L179:M179"/>
    <mergeCell ref="J33:L33"/>
    <mergeCell ref="D31:L31"/>
    <mergeCell ref="D133:L133"/>
    <mergeCell ref="C157:C160"/>
    <mergeCell ref="C161:C165"/>
    <mergeCell ref="C136:C144"/>
    <mergeCell ref="D13:M13"/>
    <mergeCell ref="C23:D23"/>
    <mergeCell ref="E23:F23"/>
    <mergeCell ref="E25:F25"/>
    <mergeCell ref="G25:H25"/>
    <mergeCell ref="I25:J25"/>
    <mergeCell ref="C133:C134"/>
    <mergeCell ref="C31:C32"/>
    <mergeCell ref="C34:C38"/>
    <mergeCell ref="J89:L89"/>
    <mergeCell ref="C48:C51"/>
    <mergeCell ref="D54:D55"/>
    <mergeCell ref="J40:L40"/>
    <mergeCell ref="C41:C44"/>
    <mergeCell ref="J60:L60"/>
    <mergeCell ref="C61:C64"/>
    <mergeCell ref="J70:L70"/>
    <mergeCell ref="C71:C73"/>
    <mergeCell ref="J76:L76"/>
    <mergeCell ref="C77:C79"/>
    <mergeCell ref="C82:C87"/>
    <mergeCell ref="D47:H47"/>
    <mergeCell ref="J47:L47"/>
    <mergeCell ref="C90:C92"/>
    <mergeCell ref="C95:C98"/>
    <mergeCell ref="C99:C102"/>
    <mergeCell ref="J104:L104"/>
    <mergeCell ref="C105:C107"/>
    <mergeCell ref="C111:C116"/>
    <mergeCell ref="C117:C119"/>
    <mergeCell ref="C123:C128"/>
    <mergeCell ref="D181:D185"/>
    <mergeCell ref="L171:M171"/>
    <mergeCell ref="L172:M172"/>
    <mergeCell ref="L173:M173"/>
    <mergeCell ref="L174:M174"/>
    <mergeCell ref="I180:M180"/>
    <mergeCell ref="L170:M170"/>
    <mergeCell ref="D142:D143"/>
    <mergeCell ref="C147:C149"/>
    <mergeCell ref="D147:D148"/>
    <mergeCell ref="C152:C154"/>
    <mergeCell ref="D152:D153"/>
    <mergeCell ref="D161:D162"/>
    <mergeCell ref="J181:M182"/>
    <mergeCell ref="E27:F27"/>
    <mergeCell ref="E28:F28"/>
    <mergeCell ref="G27:H27"/>
    <mergeCell ref="I27:J27"/>
    <mergeCell ref="I28:J28"/>
    <mergeCell ref="G28:H28"/>
  </mergeCells>
  <conditionalFormatting sqref="J34:L38">
    <cfRule type="containsText" dxfId="4" priority="5" operator="containsText" text="x">
      <formula>NOT(ISERROR(SEARCH("x",J34)))</formula>
    </cfRule>
    <cfRule type="cellIs" dxfId="3" priority="4" operator="equal">
      <formula>"x"</formula>
    </cfRule>
  </conditionalFormatting>
  <conditionalFormatting sqref="J41:L45 J48:L58 J61:L68">
    <cfRule type="cellIs" dxfId="2" priority="3" operator="equal">
      <formula>"x"</formula>
    </cfRule>
  </conditionalFormatting>
  <conditionalFormatting sqref="J71:L74 J77:L87 J90:L102 J105:L128">
    <cfRule type="cellIs" dxfId="1" priority="2" operator="equal">
      <formula>"x"</formula>
    </cfRule>
  </conditionalFormatting>
  <conditionalFormatting sqref="J136:L144 J147:L149 J152:L154 J157:L165">
    <cfRule type="cellIs" dxfId="0" priority="1" operator="equal">
      <formula>"x"</formula>
    </cfRule>
  </conditionalFormatting>
  <dataValidations count="3">
    <dataValidation type="list" allowBlank="1" showInputMessage="1" showErrorMessage="1" sqref="J111:L128 J77:L80 J48:L58 J95:L100 J105:L109 J102:L102 J147:L149 J152:L154 J136:L144 J157:L165 J71:L74 J61:L68 J41:L45 J34:L38 J90:L93 I171:K179 J82:L87" xr:uid="{00000000-0002-0000-0000-000000000000}">
      <formula1>"x,"</formula1>
    </dataValidation>
    <dataValidation type="list" allowBlank="1" showInputMessage="1" showErrorMessage="1" sqref="E142:G142 E152:G152 E161:G161 E73:G73 E79:G79 E82:G82 E92:G92 E63:G63 E97:G97 E138:G138 E147:G147 E159:G159 E36:G36 E50:G50 E43:G43 E54:G54 E107:G107 E125:G125 E119:G119 E113:G113" xr:uid="{00000000-0002-0000-0000-000001000000}">
      <formula1>"2,0,a"</formula1>
    </dataValidation>
    <dataValidation type="list" allowBlank="1" showInputMessage="1" showErrorMessage="1" sqref="E48:G48 E71:G71 E41:G41 E90:G90 E95:G95 E77:G77 E111:G111 E99:G99 E34:G34 E61:G61 E136:G136 E157:G157 E105:G105 E123:G123 E117:G117" xr:uid="{00000000-0002-0000-0000-000002000000}">
      <formula1>"1,0,a"</formula1>
    </dataValidation>
  </dataValidations>
  <pageMargins left="0.23622047244094491" right="0.23622047244094491" top="0.55118110236220474" bottom="0.55118110236220474" header="0.31496062992125984" footer="0.31496062992125984"/>
  <pageSetup paperSize="9" scale="76" fitToHeight="0" orientation="landscape" r:id="rId1"/>
  <ignoredErrors>
    <ignoredError sqref="H182 H184 H10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L11" sqref="L11"/>
    </sheetView>
  </sheetViews>
  <sheetFormatPr defaultRowHeight="15" x14ac:dyDescent="0.25"/>
  <sheetData>
    <row r="1" spans="1:10" ht="15.75" thickBot="1" x14ac:dyDescent="0.3">
      <c r="A1" s="329" t="s">
        <v>97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x14ac:dyDescent="0.25">
      <c r="A2" s="327" t="s">
        <v>98</v>
      </c>
      <c r="B2" s="328"/>
      <c r="C2" s="328"/>
      <c r="D2" s="328"/>
      <c r="E2" s="328"/>
      <c r="F2" s="328"/>
      <c r="G2" s="328"/>
      <c r="H2" s="328"/>
      <c r="I2" s="159" t="s">
        <v>99</v>
      </c>
      <c r="J2" s="158"/>
    </row>
  </sheetData>
  <mergeCells count="2">
    <mergeCell ref="A2:H2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P4"/>
  <sheetViews>
    <sheetView zoomScaleNormal="100" workbookViewId="0">
      <selection activeCell="F18" sqref="F18"/>
    </sheetView>
  </sheetViews>
  <sheetFormatPr defaultRowHeight="15" x14ac:dyDescent="0.25"/>
  <cols>
    <col min="1" max="4" width="25.7109375" customWidth="1"/>
    <col min="5" max="5" width="15.7109375" customWidth="1"/>
    <col min="6" max="81" width="12.7109375" customWidth="1"/>
  </cols>
  <sheetData>
    <row r="1" spans="1:224" s="133" customFormat="1" ht="47.25" customHeight="1" thickBot="1" x14ac:dyDescent="0.3">
      <c r="A1" s="138" t="s">
        <v>94</v>
      </c>
      <c r="B1" s="155" t="s">
        <v>0</v>
      </c>
      <c r="C1" s="155" t="s">
        <v>95</v>
      </c>
      <c r="D1" s="155" t="s">
        <v>2</v>
      </c>
      <c r="E1" s="155" t="s">
        <v>96</v>
      </c>
      <c r="F1" s="128" t="s">
        <v>135</v>
      </c>
      <c r="G1" s="128" t="s">
        <v>136</v>
      </c>
      <c r="H1" s="128" t="s">
        <v>138</v>
      </c>
      <c r="I1" s="128" t="s">
        <v>139</v>
      </c>
      <c r="J1" s="128" t="s">
        <v>206</v>
      </c>
      <c r="K1" s="128" t="s">
        <v>207</v>
      </c>
      <c r="L1" s="128" t="s">
        <v>137</v>
      </c>
      <c r="M1" s="128" t="s">
        <v>140</v>
      </c>
      <c r="N1" s="128" t="s">
        <v>141</v>
      </c>
      <c r="O1" s="128" t="s">
        <v>142</v>
      </c>
      <c r="P1" s="128" t="s">
        <v>143</v>
      </c>
      <c r="Q1" s="128" t="s">
        <v>144</v>
      </c>
      <c r="R1" s="128" t="s">
        <v>145</v>
      </c>
      <c r="S1" s="128" t="s">
        <v>146</v>
      </c>
      <c r="T1" s="128" t="s">
        <v>147</v>
      </c>
      <c r="U1" s="128" t="s">
        <v>148</v>
      </c>
      <c r="V1" s="128" t="s">
        <v>149</v>
      </c>
      <c r="W1" s="128" t="s">
        <v>150</v>
      </c>
      <c r="X1" s="128" t="s">
        <v>151</v>
      </c>
      <c r="Y1" s="128" t="s">
        <v>152</v>
      </c>
      <c r="Z1" s="128" t="s">
        <v>155</v>
      </c>
      <c r="AA1" s="128" t="s">
        <v>153</v>
      </c>
      <c r="AB1" s="128" t="s">
        <v>154</v>
      </c>
      <c r="AC1" s="128" t="s">
        <v>156</v>
      </c>
      <c r="AD1" s="128" t="s">
        <v>157</v>
      </c>
      <c r="AE1" s="128" t="s">
        <v>158</v>
      </c>
      <c r="AF1" s="128" t="s">
        <v>159</v>
      </c>
      <c r="AG1" s="201" t="s">
        <v>160</v>
      </c>
      <c r="AH1" s="128" t="s">
        <v>161</v>
      </c>
      <c r="AI1" s="128" t="s">
        <v>162</v>
      </c>
      <c r="AJ1" s="128" t="s">
        <v>163</v>
      </c>
      <c r="AK1" s="128" t="s">
        <v>164</v>
      </c>
      <c r="AL1" s="128" t="s">
        <v>165</v>
      </c>
      <c r="AM1" s="128" t="s">
        <v>166</v>
      </c>
      <c r="AN1" s="128" t="s">
        <v>167</v>
      </c>
      <c r="AO1" s="128" t="s">
        <v>168</v>
      </c>
      <c r="AP1" s="201" t="s">
        <v>169</v>
      </c>
      <c r="AQ1" s="201" t="s">
        <v>170</v>
      </c>
      <c r="AR1" s="156" t="s">
        <v>205</v>
      </c>
      <c r="AS1" s="156" t="s">
        <v>171</v>
      </c>
      <c r="AT1" s="156" t="s">
        <v>173</v>
      </c>
      <c r="AU1" s="156" t="s">
        <v>174</v>
      </c>
      <c r="AV1" s="156" t="s">
        <v>208</v>
      </c>
      <c r="AW1" s="156" t="s">
        <v>209</v>
      </c>
      <c r="AX1" s="156" t="s">
        <v>172</v>
      </c>
      <c r="AY1" s="156" t="s">
        <v>175</v>
      </c>
      <c r="AZ1" s="156" t="s">
        <v>176</v>
      </c>
      <c r="BA1" s="156" t="s">
        <v>177</v>
      </c>
      <c r="BB1" s="156" t="s">
        <v>178</v>
      </c>
      <c r="BC1" s="156" t="s">
        <v>179</v>
      </c>
      <c r="BD1" s="156" t="s">
        <v>180</v>
      </c>
      <c r="BE1" s="156" t="s">
        <v>181</v>
      </c>
      <c r="BF1" s="156" t="s">
        <v>182</v>
      </c>
      <c r="BG1" s="156" t="s">
        <v>183</v>
      </c>
      <c r="BH1" s="156" t="s">
        <v>184</v>
      </c>
      <c r="BI1" s="156" t="s">
        <v>185</v>
      </c>
      <c r="BJ1" s="156" t="s">
        <v>186</v>
      </c>
      <c r="BK1" s="156" t="s">
        <v>187</v>
      </c>
      <c r="BL1" s="156" t="s">
        <v>188</v>
      </c>
      <c r="BM1" s="156" t="s">
        <v>189</v>
      </c>
      <c r="BN1" s="156" t="s">
        <v>190</v>
      </c>
      <c r="BO1" s="156" t="s">
        <v>191</v>
      </c>
      <c r="BP1" s="156" t="s">
        <v>192</v>
      </c>
      <c r="BQ1" s="156" t="s">
        <v>193</v>
      </c>
      <c r="BR1" s="156" t="s">
        <v>194</v>
      </c>
      <c r="BS1" s="202" t="s">
        <v>210</v>
      </c>
      <c r="BT1" s="156" t="s">
        <v>195</v>
      </c>
      <c r="BU1" s="156" t="s">
        <v>196</v>
      </c>
      <c r="BV1" s="156" t="s">
        <v>197</v>
      </c>
      <c r="BW1" s="156" t="s">
        <v>198</v>
      </c>
      <c r="BX1" s="156" t="s">
        <v>199</v>
      </c>
      <c r="BY1" s="156" t="s">
        <v>200</v>
      </c>
      <c r="BZ1" s="156" t="s">
        <v>201</v>
      </c>
      <c r="CA1" s="156" t="s">
        <v>202</v>
      </c>
      <c r="CB1" s="202" t="s">
        <v>203</v>
      </c>
      <c r="CC1" s="202" t="s">
        <v>204</v>
      </c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</row>
    <row r="2" spans="1:224" s="200" customFormat="1" ht="15.75" thickBot="1" x14ac:dyDescent="0.3">
      <c r="A2" s="197">
        <f>'Scoreformulier beoordeling'!D11</f>
        <v>0</v>
      </c>
      <c r="B2" s="198">
        <f>'Scoreformulier beoordeling'!D7</f>
        <v>0</v>
      </c>
      <c r="C2" s="197">
        <f>'Scoreformulier beoordeling'!D8</f>
        <v>0</v>
      </c>
      <c r="D2" s="197">
        <f>'Scoreformulier beoordeling'!D9</f>
        <v>0</v>
      </c>
      <c r="E2" s="199">
        <f>'Tijdsregistratie beoordelaar'!J2</f>
        <v>0</v>
      </c>
      <c r="F2" s="197">
        <f>'Scoreformulier beoordeling'!H34</f>
        <v>0</v>
      </c>
      <c r="G2" s="197">
        <f>'Scoreformulier beoordeling'!H36</f>
        <v>0</v>
      </c>
      <c r="H2" s="197">
        <f>'Scoreformulier beoordeling'!H41</f>
        <v>0</v>
      </c>
      <c r="I2" s="197">
        <f>'Scoreformulier beoordeling'!H43</f>
        <v>0</v>
      </c>
      <c r="J2" s="197">
        <f>'Scoreformulier beoordeling'!H48</f>
        <v>0</v>
      </c>
      <c r="K2" s="197">
        <f>'Scoreformulier beoordeling'!H50</f>
        <v>0</v>
      </c>
      <c r="L2" s="197">
        <f>'Scoreformulier beoordeling'!H54</f>
        <v>0</v>
      </c>
      <c r="M2" s="197">
        <f>'Scoreformulier beoordeling'!H61</f>
        <v>0</v>
      </c>
      <c r="N2" s="197">
        <f>'Scoreformulier beoordeling'!H63</f>
        <v>0</v>
      </c>
      <c r="O2" s="197">
        <f>'Scoreformulier beoordeling'!H71</f>
        <v>0</v>
      </c>
      <c r="P2" s="197">
        <f>'Scoreformulier beoordeling'!H73</f>
        <v>0</v>
      </c>
      <c r="Q2" s="197">
        <f>'Scoreformulier beoordeling'!H77</f>
        <v>0</v>
      </c>
      <c r="R2" s="197">
        <f>'Scoreformulier beoordeling'!H79</f>
        <v>0</v>
      </c>
      <c r="S2" s="197">
        <f>'Scoreformulier beoordeling'!H82</f>
        <v>0</v>
      </c>
      <c r="T2" s="197">
        <f>'Scoreformulier beoordeling'!H90</f>
        <v>0</v>
      </c>
      <c r="U2" s="197">
        <f>'Scoreformulier beoordeling'!H92</f>
        <v>0</v>
      </c>
      <c r="V2" s="197">
        <f>'Scoreformulier beoordeling'!H95</f>
        <v>0</v>
      </c>
      <c r="W2" s="197">
        <f>'Scoreformulier beoordeling'!H97</f>
        <v>0</v>
      </c>
      <c r="X2" s="197">
        <f>'Scoreformulier beoordeling'!H99</f>
        <v>0</v>
      </c>
      <c r="Y2" s="197">
        <f>'Scoreformulier beoordeling'!H105</f>
        <v>0</v>
      </c>
      <c r="Z2" s="197">
        <f>'Scoreformulier beoordeling'!H107</f>
        <v>0</v>
      </c>
      <c r="AA2" s="197">
        <f>'Scoreformulier beoordeling'!H111</f>
        <v>0</v>
      </c>
      <c r="AB2" s="197">
        <f>'Scoreformulier beoordeling'!H113</f>
        <v>0</v>
      </c>
      <c r="AC2" s="197">
        <f>'Scoreformulier beoordeling'!H117</f>
        <v>0</v>
      </c>
      <c r="AD2" s="197">
        <f>'Scoreformulier beoordeling'!H119</f>
        <v>0</v>
      </c>
      <c r="AE2" s="197">
        <f>'Scoreformulier beoordeling'!H123</f>
        <v>0</v>
      </c>
      <c r="AF2" s="197">
        <f>'Scoreformulier beoordeling'!H125</f>
        <v>0</v>
      </c>
      <c r="AG2" s="197">
        <f>'Scoreformulier beoordeling'!H130</f>
        <v>0</v>
      </c>
      <c r="AH2" s="197">
        <f>'Scoreformulier beoordeling'!H136</f>
        <v>0</v>
      </c>
      <c r="AI2" s="197">
        <f>'Scoreformulier beoordeling'!H138</f>
        <v>0</v>
      </c>
      <c r="AJ2" s="197">
        <f>'Scoreformulier beoordeling'!H142</f>
        <v>0</v>
      </c>
      <c r="AK2" s="197">
        <f>'Scoreformulier beoordeling'!H147</f>
        <v>0</v>
      </c>
      <c r="AL2" s="197">
        <f>'Scoreformulier beoordeling'!H152</f>
        <v>0</v>
      </c>
      <c r="AM2" s="197">
        <f>'Scoreformulier beoordeling'!H157</f>
        <v>0</v>
      </c>
      <c r="AN2" s="197">
        <f>'Scoreformulier beoordeling'!H159</f>
        <v>0</v>
      </c>
      <c r="AO2" s="197">
        <f>'Scoreformulier beoordeling'!H161</f>
        <v>0</v>
      </c>
      <c r="AP2" s="197">
        <f>'Scoreformulier beoordeling'!H167</f>
        <v>0</v>
      </c>
      <c r="AQ2" s="197">
        <f>'Scoreformulier beoordeling'!H185</f>
        <v>0</v>
      </c>
      <c r="AR2" s="197">
        <f>'Scoreformulier beoordeling'!I34</f>
        <v>0</v>
      </c>
      <c r="AS2" s="197">
        <f>'Scoreformulier beoordeling'!I36</f>
        <v>0</v>
      </c>
      <c r="AT2" s="197">
        <f>'Scoreformulier beoordeling'!I41</f>
        <v>0</v>
      </c>
      <c r="AU2" s="197">
        <f>'Scoreformulier beoordeling'!I43</f>
        <v>0</v>
      </c>
      <c r="AV2" s="197">
        <f>'Scoreformulier beoordeling'!I48</f>
        <v>0</v>
      </c>
      <c r="AW2" s="197">
        <f>'Scoreformulier beoordeling'!H50</f>
        <v>0</v>
      </c>
      <c r="AX2" s="197">
        <f>'Scoreformulier beoordeling'!I54</f>
        <v>0</v>
      </c>
      <c r="AY2" s="197">
        <f>'Scoreformulier beoordeling'!I61</f>
        <v>0</v>
      </c>
      <c r="AZ2" s="197">
        <f>'Scoreformulier beoordeling'!I63</f>
        <v>0</v>
      </c>
      <c r="BA2" s="197">
        <f>'Scoreformulier beoordeling'!I71</f>
        <v>0</v>
      </c>
      <c r="BB2" s="197">
        <f>'Scoreformulier beoordeling'!I73</f>
        <v>0</v>
      </c>
      <c r="BC2" s="197">
        <f>'Scoreformulier beoordeling'!I77</f>
        <v>0</v>
      </c>
      <c r="BD2" s="197">
        <f>'Scoreformulier beoordeling'!I79</f>
        <v>0</v>
      </c>
      <c r="BE2" s="197">
        <f>'Scoreformulier beoordeling'!I82</f>
        <v>0</v>
      </c>
      <c r="BF2" s="197">
        <f>'Scoreformulier beoordeling'!I90</f>
        <v>0</v>
      </c>
      <c r="BG2" s="197">
        <f>'Scoreformulier beoordeling'!I92</f>
        <v>0</v>
      </c>
      <c r="BH2" s="197">
        <f>'Scoreformulier beoordeling'!I95</f>
        <v>0</v>
      </c>
      <c r="BI2" s="197">
        <f>'Scoreformulier beoordeling'!I97</f>
        <v>0</v>
      </c>
      <c r="BJ2" s="197">
        <f>'Scoreformulier beoordeling'!I99</f>
        <v>0</v>
      </c>
      <c r="BK2" s="197">
        <f>'Scoreformulier beoordeling'!I105</f>
        <v>0</v>
      </c>
      <c r="BL2" s="197">
        <f>'Scoreformulier beoordeling'!I107</f>
        <v>0</v>
      </c>
      <c r="BM2" s="197">
        <f>'Scoreformulier beoordeling'!I111</f>
        <v>0</v>
      </c>
      <c r="BN2" s="197">
        <f>'Scoreformulier beoordeling'!I113</f>
        <v>0</v>
      </c>
      <c r="BO2" s="197">
        <f>'Scoreformulier beoordeling'!I117</f>
        <v>0</v>
      </c>
      <c r="BP2" s="197">
        <f>'Scoreformulier beoordeling'!I119</f>
        <v>0</v>
      </c>
      <c r="BQ2" s="197">
        <f>'Scoreformulier beoordeling'!I123</f>
        <v>0</v>
      </c>
      <c r="BR2" s="197">
        <f>'Scoreformulier beoordeling'!I125</f>
        <v>0</v>
      </c>
      <c r="BS2" s="197">
        <f>'Scoreformulier beoordeling'!I131</f>
        <v>0</v>
      </c>
      <c r="BT2" s="197">
        <f>'Scoreformulier beoordeling'!I136</f>
        <v>0</v>
      </c>
      <c r="BU2" s="197">
        <f>'Scoreformulier beoordeling'!I138</f>
        <v>0</v>
      </c>
      <c r="BV2" s="197">
        <f>'Scoreformulier beoordeling'!I142</f>
        <v>0</v>
      </c>
      <c r="BW2" s="197">
        <f>'Scoreformulier beoordeling'!I147</f>
        <v>0</v>
      </c>
      <c r="BX2" s="197">
        <f>'Scoreformulier beoordeling'!I152</f>
        <v>0</v>
      </c>
      <c r="BY2" s="197">
        <f>'Scoreformulier beoordeling'!I157</f>
        <v>0</v>
      </c>
      <c r="BZ2" s="197">
        <f>'Scoreformulier beoordeling'!I159</f>
        <v>0</v>
      </c>
      <c r="CA2" s="197">
        <f>'Scoreformulier beoordeling'!I161</f>
        <v>0</v>
      </c>
      <c r="CB2" s="197">
        <f>'Scoreformulier beoordeling'!I168</f>
        <v>0</v>
      </c>
      <c r="CC2" s="197">
        <f>('Scoreformulier beoordeling'!I168+'Scoreformulier beoordeling'!I131)</f>
        <v>0</v>
      </c>
    </row>
    <row r="4" spans="1:224" ht="15.75" customHeight="1" x14ac:dyDescent="0.25"/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4" ma:contentTypeDescription="Een nieuw document maken." ma:contentTypeScope="" ma:versionID="5d574e7a832d99081e84eae36a109784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1d712eca9270eaf4cf705d97de3eebe6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39BF7D-15E2-4FB7-922E-A0AB508D7883}"/>
</file>

<file path=customXml/itemProps2.xml><?xml version="1.0" encoding="utf-8"?>
<ds:datastoreItem xmlns:ds="http://schemas.openxmlformats.org/officeDocument/2006/customXml" ds:itemID="{868F4900-4F7C-4F89-ABDB-EAC788A66778}"/>
</file>

<file path=customXml/itemProps3.xml><?xml version="1.0" encoding="utf-8"?>
<ds:datastoreItem xmlns:ds="http://schemas.openxmlformats.org/officeDocument/2006/customXml" ds:itemID="{6E1526A0-7441-4A3B-9B6F-8ABBA3E906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Scoreformulier beoordeling</vt:lpstr>
      <vt:lpstr>Tijdsregistratie beoordelaar</vt:lpstr>
      <vt:lpstr>Data exportblad</vt:lpstr>
      <vt:lpstr>'Scoreformulier beoordeling'!Afdrukbereik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Keurentjes, Puck</dc:creator>
  <cp:lastModifiedBy>Bakker, MK (og)</cp:lastModifiedBy>
  <cp:lastPrinted>2021-12-06T08:36:50Z</cp:lastPrinted>
  <dcterms:created xsi:type="dcterms:W3CDTF">2021-11-01T10:56:40Z</dcterms:created>
  <dcterms:modified xsi:type="dcterms:W3CDTF">2023-03-27T14:46:25Z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</Properties>
</file>