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PN\Werkgroepen\1. Beheer scoreformulieren\"/>
    </mc:Choice>
  </mc:AlternateContent>
  <xr:revisionPtr revIDLastSave="0" documentId="13_ncr:1_{1F71F703-E8BD-471F-AC44-80A186C0F9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ersiebeheer" sheetId="4" r:id="rId1"/>
    <sheet name="Scoreformulier beoordeling" sheetId="1" r:id="rId2"/>
    <sheet name="Tijdsregistratie beoordelaar" sheetId="3" r:id="rId3"/>
    <sheet name="Data exportblad" sheetId="2" r:id="rId4"/>
  </sheets>
  <definedNames>
    <definedName name="_xlnm.Print_Area" localSheetId="1">'Scoreformulier beoordeling'!$A$1:$M$190</definedName>
    <definedName name="Print_Area" localSheetId="1">'Scoreformulier beoordeling'!$C$1:$M$190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B2" i="2"/>
  <c r="E171" i="1"/>
  <c r="G170" i="1"/>
  <c r="F170" i="1"/>
  <c r="E170" i="1"/>
  <c r="E184" i="1" s="1"/>
  <c r="G136" i="1"/>
  <c r="F136" i="1"/>
  <c r="E136" i="1"/>
  <c r="G110" i="1"/>
  <c r="F110" i="1"/>
  <c r="E110" i="1"/>
  <c r="I108" i="1"/>
  <c r="H108" i="1"/>
  <c r="G62" i="1"/>
  <c r="F62" i="1"/>
  <c r="E62" i="1"/>
  <c r="G95" i="1"/>
  <c r="E95" i="1"/>
  <c r="F95" i="1"/>
  <c r="I85" i="1"/>
  <c r="H85" i="1"/>
  <c r="I83" i="1"/>
  <c r="H83" i="1"/>
  <c r="H136" i="1" l="1"/>
  <c r="H165" i="1"/>
  <c r="H163" i="1"/>
  <c r="F2" i="2" l="1"/>
  <c r="E2" i="2" l="1"/>
  <c r="D2" i="2"/>
  <c r="A2" i="2"/>
  <c r="I40" i="1" l="1"/>
  <c r="AT2" i="2" s="1"/>
  <c r="I51" i="1"/>
  <c r="I53" i="1"/>
  <c r="I57" i="1"/>
  <c r="AY2" i="2" s="1"/>
  <c r="I44" i="1"/>
  <c r="I46" i="1"/>
  <c r="AV2" i="2" s="1"/>
  <c r="I64" i="1"/>
  <c r="I66" i="1"/>
  <c r="BA2" i="2" s="1"/>
  <c r="I75" i="1"/>
  <c r="I77" i="1"/>
  <c r="BC2" i="2" s="1"/>
  <c r="I80" i="1"/>
  <c r="I86" i="1"/>
  <c r="BF2" i="2" s="1"/>
  <c r="I97" i="1"/>
  <c r="I99" i="1"/>
  <c r="BH2" i="2" s="1"/>
  <c r="I102" i="1"/>
  <c r="BI2" i="2" s="1"/>
  <c r="I104" i="1"/>
  <c r="BJ2" i="2" s="1"/>
  <c r="I106" i="1"/>
  <c r="BK2" i="2" s="1"/>
  <c r="I112" i="1"/>
  <c r="I114" i="1"/>
  <c r="BM2" i="2" s="1"/>
  <c r="I118" i="1"/>
  <c r="BN2" i="2" s="1"/>
  <c r="I120" i="1"/>
  <c r="BO2" i="2" s="1"/>
  <c r="I124" i="1"/>
  <c r="I126" i="1"/>
  <c r="BQ2" i="2" s="1"/>
  <c r="I130" i="1"/>
  <c r="BR2" i="2" s="1"/>
  <c r="I132" i="1"/>
  <c r="BS2" i="2" s="1"/>
  <c r="I38" i="1"/>
  <c r="I165" i="1"/>
  <c r="H75" i="1"/>
  <c r="H66" i="1"/>
  <c r="H77" i="1"/>
  <c r="H80" i="1"/>
  <c r="H86" i="1"/>
  <c r="H97" i="1"/>
  <c r="H99" i="1"/>
  <c r="H102" i="1"/>
  <c r="H104" i="1"/>
  <c r="H106" i="1"/>
  <c r="H112" i="1"/>
  <c r="Z2" i="2" s="1"/>
  <c r="H114" i="1"/>
  <c r="H118" i="1"/>
  <c r="H120" i="1"/>
  <c r="H124" i="1"/>
  <c r="H126" i="1"/>
  <c r="H130" i="1"/>
  <c r="H132" i="1"/>
  <c r="I110" i="1" l="1"/>
  <c r="BP2" i="2"/>
  <c r="I136" i="1"/>
  <c r="AW2" i="2"/>
  <c r="I62" i="1"/>
  <c r="BE2" i="2"/>
  <c r="I95" i="1"/>
  <c r="I72" i="1"/>
  <c r="AU2" i="2"/>
  <c r="AZ2" i="2"/>
  <c r="BB2" i="2"/>
  <c r="BD2" i="2"/>
  <c r="BL2" i="2"/>
  <c r="AS2" i="2"/>
  <c r="BG2" i="2"/>
  <c r="H64" i="1"/>
  <c r="H46" i="1"/>
  <c r="J2" i="2" s="1"/>
  <c r="H44" i="1"/>
  <c r="I2" i="2" s="1"/>
  <c r="H57" i="1"/>
  <c r="H53" i="1"/>
  <c r="AX2" i="2" s="1"/>
  <c r="H51" i="1"/>
  <c r="H40" i="1"/>
  <c r="H38" i="1"/>
  <c r="H161" i="1"/>
  <c r="CB2" i="2"/>
  <c r="I153" i="1"/>
  <c r="I157" i="1"/>
  <c r="BY2" i="2" s="1"/>
  <c r="I161" i="1"/>
  <c r="I163" i="1"/>
  <c r="CA2" i="2" s="1"/>
  <c r="H153" i="1"/>
  <c r="I145" i="1"/>
  <c r="BV2" i="2" s="1"/>
  <c r="I149" i="1"/>
  <c r="BW2" i="2" s="1"/>
  <c r="I143" i="1"/>
  <c r="BX2" i="2" l="1"/>
  <c r="BZ2" i="2"/>
  <c r="BU2" i="2"/>
  <c r="H143" i="1"/>
  <c r="H149" i="1"/>
  <c r="AK2" i="2" s="1"/>
  <c r="H145" i="1"/>
  <c r="AJ2" i="2" s="1"/>
  <c r="H157" i="1"/>
  <c r="AM2" i="2" s="1"/>
  <c r="AN2" i="2"/>
  <c r="AO2" i="2"/>
  <c r="AP2" i="2"/>
  <c r="AG2" i="2"/>
  <c r="AF2" i="2"/>
  <c r="AE2" i="2"/>
  <c r="AD2" i="2"/>
  <c r="AC2" i="2"/>
  <c r="AB2" i="2"/>
  <c r="AA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H2" i="2"/>
  <c r="G2" i="2"/>
  <c r="AL2" i="2"/>
  <c r="G134" i="1"/>
  <c r="F134" i="1"/>
  <c r="E134" i="1"/>
  <c r="G72" i="1"/>
  <c r="G137" i="1" s="1"/>
  <c r="F72" i="1"/>
  <c r="F137" i="1" s="1"/>
  <c r="E72" i="1"/>
  <c r="E137" i="1" s="1"/>
  <c r="G67" i="1"/>
  <c r="F67" i="1"/>
  <c r="E67" i="1"/>
  <c r="E138" i="1" l="1"/>
  <c r="G186" i="1"/>
  <c r="G187" i="1" s="1"/>
  <c r="AI2" i="2"/>
  <c r="H72" i="1"/>
  <c r="H95" i="1"/>
  <c r="H110" i="1"/>
  <c r="F138" i="1"/>
  <c r="F186" i="1"/>
  <c r="F187" i="1" s="1"/>
  <c r="H48" i="1"/>
  <c r="G138" i="1"/>
  <c r="H42" i="1"/>
  <c r="E186" i="1"/>
  <c r="H62" i="1"/>
  <c r="H49" i="1"/>
  <c r="H134" i="1"/>
  <c r="G171" i="1"/>
  <c r="F184" i="1"/>
  <c r="F171" i="1"/>
  <c r="G184" i="1"/>
  <c r="G185" i="1" s="1"/>
  <c r="E187" i="1" l="1"/>
  <c r="E188" i="1"/>
  <c r="F188" i="1"/>
  <c r="F189" i="1" s="1"/>
  <c r="F185" i="1"/>
  <c r="I138" i="1"/>
  <c r="H137" i="1"/>
  <c r="AH2" i="2" s="1"/>
  <c r="I171" i="1"/>
  <c r="G188" i="1"/>
  <c r="G189" i="1" s="1"/>
  <c r="E185" i="1"/>
  <c r="H170" i="1"/>
  <c r="H186" i="1"/>
  <c r="H187" i="1" s="1"/>
  <c r="H188" i="1" l="1"/>
  <c r="D14" i="1" s="1"/>
  <c r="CC2" i="2"/>
  <c r="CD2" i="2"/>
  <c r="BT2" i="2"/>
  <c r="AQ2" i="2"/>
  <c r="H184" i="1"/>
  <c r="H185" i="1" s="1"/>
  <c r="E189" i="1"/>
  <c r="D15" i="1" l="1"/>
  <c r="AR2" i="2"/>
  <c r="H189" i="1" l="1"/>
  <c r="E14" i="1" s="1"/>
</calcChain>
</file>

<file path=xl/sharedStrings.xml><?xml version="1.0" encoding="utf-8"?>
<sst xmlns="http://schemas.openxmlformats.org/spreadsheetml/2006/main" count="365" uniqueCount="241">
  <si>
    <t>Scoreformulier Beeldbeoordeling ETSEO</t>
  </si>
  <si>
    <t>Naam echocentrum en plaatsnaam</t>
  </si>
  <si>
    <t>Naam beoordelaar</t>
  </si>
  <si>
    <t>Datum beoordeling</t>
  </si>
  <si>
    <t>Identificerende code</t>
  </si>
  <si>
    <t>Score</t>
  </si>
  <si>
    <t>Conclusie beoordeling ETSEO</t>
  </si>
  <si>
    <t>Beoordeling ETSEO-beelden</t>
  </si>
  <si>
    <t>ALGEMEEN</t>
  </si>
  <si>
    <t>Casus 1</t>
  </si>
  <si>
    <t>Casus 2</t>
  </si>
  <si>
    <t>Casus 3</t>
  </si>
  <si>
    <t>Datum ETSEO</t>
  </si>
  <si>
    <t>Geboortedatum zwangere</t>
  </si>
  <si>
    <t>Type echoapparaat</t>
  </si>
  <si>
    <t>FOETALE ANATOMIE</t>
  </si>
  <si>
    <t>Totaal</t>
  </si>
  <si>
    <t>Totaal 'a'</t>
  </si>
  <si>
    <t>Advies</t>
  </si>
  <si>
    <t>Schedel &amp; hersenen</t>
  </si>
  <si>
    <t>Vergroting</t>
  </si>
  <si>
    <t xml:space="preserve">meer vergroten </t>
  </si>
  <si>
    <t>minder vergroten</t>
  </si>
  <si>
    <t>Doorsnede</t>
  </si>
  <si>
    <t>de midline (zo) horizontaal (mogelijk) in beeld</t>
  </si>
  <si>
    <t>plexus choroïdeus vullen de laterale ventrikels en vormen samen een vlinderfiguur</t>
  </si>
  <si>
    <t>anders:</t>
  </si>
  <si>
    <t>Wervelkolom</t>
  </si>
  <si>
    <t>meer vergroten</t>
  </si>
  <si>
    <t>sacraal t/m cervicaal gedeelte in beeld</t>
  </si>
  <si>
    <t>continuïteit huidlijn, los van de uteruswand</t>
  </si>
  <si>
    <t>Nek</t>
  </si>
  <si>
    <t>Beoordeling nekplooi (NT-meting)</t>
  </si>
  <si>
    <t>midsagittale positie is nodig</t>
  </si>
  <si>
    <t>oogkas mag niet in beeld zijn</t>
  </si>
  <si>
    <t>hoofd en wervelkolom zijn niet in 1 lijn afgebeeld</t>
  </si>
  <si>
    <t>Plaatsing calipers</t>
  </si>
  <si>
    <t>ruimer meten</t>
  </si>
  <si>
    <t>krapper meten</t>
  </si>
  <si>
    <t>te veel gain</t>
  </si>
  <si>
    <t>te weinig gain</t>
  </si>
  <si>
    <t>Gelaat</t>
  </si>
  <si>
    <t>Beoordeling profiel</t>
  </si>
  <si>
    <t xml:space="preserve">midsagittale doorsnede is nodig, voor goede beoordeling profiel </t>
  </si>
  <si>
    <t>voorhoofd in beeld brengen</t>
  </si>
  <si>
    <t>hele hoofd in beeld brengen</t>
  </si>
  <si>
    <t>neusbeen in beeld brengen</t>
  </si>
  <si>
    <t>kin in beeld brengen</t>
  </si>
  <si>
    <t>Thorax</t>
  </si>
  <si>
    <t>symmetrisch weergeven</t>
  </si>
  <si>
    <t>Hart</t>
  </si>
  <si>
    <t>transversale doorsnede thorax met 4 kamerbeeld</t>
  </si>
  <si>
    <t>kamers symmetrisch in beeld brengen</t>
  </si>
  <si>
    <t>Color Doppler</t>
  </si>
  <si>
    <t>te veel color gain</t>
  </si>
  <si>
    <t>te weinig color gain</t>
  </si>
  <si>
    <t xml:space="preserve">color box te groot </t>
  </si>
  <si>
    <t>PRF/velocity te hoog</t>
  </si>
  <si>
    <t>PRF/velocity te laag</t>
  </si>
  <si>
    <t>Abdomen</t>
  </si>
  <si>
    <t>Beoordeling buikwand en navelstrenginsertie</t>
  </si>
  <si>
    <t xml:space="preserve">transversale doorsnede </t>
  </si>
  <si>
    <t>insertie in beeld brengen</t>
  </si>
  <si>
    <t>Beoordeling maagvulling 
(moet in doorsnede AC)</t>
  </si>
  <si>
    <t>maag in beeld brengen</t>
  </si>
  <si>
    <t>Beoordeling blaasvulling</t>
  </si>
  <si>
    <t>blaas in beeld brengen</t>
  </si>
  <si>
    <t xml:space="preserve">Extremiteiten </t>
  </si>
  <si>
    <t>Beoordeling arm en hand rechts</t>
  </si>
  <si>
    <t>verbinding onderarm en hand in beeld</t>
  </si>
  <si>
    <t>twee botten onderarm in beeld</t>
  </si>
  <si>
    <t>annotatie toevoegen</t>
  </si>
  <si>
    <t>Beoordeling arm en hand links</t>
  </si>
  <si>
    <t>Beoordeling been en voet rechts</t>
  </si>
  <si>
    <t>verbinding onderbeen en voet in beeld</t>
  </si>
  <si>
    <t>twee botten onderbeen in beeld</t>
  </si>
  <si>
    <t>Beoordeling been en voet links</t>
  </si>
  <si>
    <t>Totaal aantal  'a'
foetale anatomie</t>
  </si>
  <si>
    <t>BIOMETRIE</t>
  </si>
  <si>
    <t xml:space="preserve">Crown-rump length (kruin-stuitlengte) </t>
  </si>
  <si>
    <t>foetus te geflecteerd</t>
  </si>
  <si>
    <t>foetus te veel gestrekt</t>
  </si>
  <si>
    <t>foetus niet midsagittaal</t>
  </si>
  <si>
    <t>Head cirumference (hoofdomtrek)</t>
  </si>
  <si>
    <t xml:space="preserve">Abdominal circumference (buikomtrek) </t>
  </si>
  <si>
    <t>Femur length (femurlengte)</t>
  </si>
  <si>
    <t>huidlijn van bovenbeen dient over gehele lengte parallel te lopen aan het femur</t>
  </si>
  <si>
    <t xml:space="preserve">anders: </t>
  </si>
  <si>
    <t>goed afgrensbaar</t>
  </si>
  <si>
    <t>indien beide femura in beeld; meten van bovenste femur</t>
  </si>
  <si>
    <t>Totaal aantal  'a'
biometrie</t>
  </si>
  <si>
    <t>Toelichting algemeen</t>
  </si>
  <si>
    <t xml:space="preserve">zet het gebied van aandacht centraal in beeld </t>
  </si>
  <si>
    <t xml:space="preserve">zorg voor beeldvullende weergave </t>
  </si>
  <si>
    <t xml:space="preserve">gebruik eerst diepte en dan zoom om de structuren goed in beeld te krijgen </t>
  </si>
  <si>
    <t xml:space="preserve">de focus moet ter hoogte van het te beoordelen item staan </t>
  </si>
  <si>
    <t>gain niet te hoog instellen</t>
  </si>
  <si>
    <t>gain niet te laag instellen</t>
  </si>
  <si>
    <t xml:space="preserve">gain moet zo ingesteld zijn dat bot wit is en vruchtwater zwart </t>
  </si>
  <si>
    <t>let bij het inzoomen op juiste instelling van het beeld, de juiste combinatie van diepte en zoom, zodat de begrenzingen van structuren scherp zijn</t>
  </si>
  <si>
    <t>let op juiste doorsnedes</t>
  </si>
  <si>
    <t>BEOORDELING</t>
  </si>
  <si>
    <t>Eventuele toelichting per casus</t>
  </si>
  <si>
    <t>Totaal biometrie 
(max. 42 punten voor 3 casus)</t>
  </si>
  <si>
    <t>Casus 1:</t>
  </si>
  <si>
    <t>Percentage van maximale score</t>
  </si>
  <si>
    <t>Totaal foetale anatomie 
(max. 123 punten voor 3 casus)</t>
  </si>
  <si>
    <t>Casus 2:</t>
  </si>
  <si>
    <t>Totaal aantal punten 
(max. 165 punten voor 3 casus)</t>
  </si>
  <si>
    <t>Casus 3:</t>
  </si>
  <si>
    <t>T.b.v. evaluatie beeldbeoordelingsproces</t>
  </si>
  <si>
    <t>Hoeveel tijd nam het beoordelen van alle 3 de casussen gezamenlijk in beslag?</t>
  </si>
  <si>
    <t>Minuten:</t>
  </si>
  <si>
    <t>Naam echocentrum</t>
  </si>
  <si>
    <t>Tijd beoordeling</t>
  </si>
  <si>
    <t>Schedel vergroting</t>
  </si>
  <si>
    <t>Schedel doorsnede</t>
  </si>
  <si>
    <t>Wervel
vergroting</t>
  </si>
  <si>
    <t>Wervel 
doorsnede</t>
  </si>
  <si>
    <t>Nek 
vergroting</t>
  </si>
  <si>
    <t>Nek 
doorsnede</t>
  </si>
  <si>
    <t>Nek 
calipers</t>
  </si>
  <si>
    <t>Gelaat vergroting</t>
  </si>
  <si>
    <t>Gelaat
doorsnede</t>
  </si>
  <si>
    <t>Thorax
vergroting</t>
  </si>
  <si>
    <t>Thorax
doorsnede</t>
  </si>
  <si>
    <t>Hart 
vergroting</t>
  </si>
  <si>
    <t>Hart
doorsnede</t>
  </si>
  <si>
    <t>Hart 
doppler</t>
  </si>
  <si>
    <t>Buikwand
vergroting</t>
  </si>
  <si>
    <t>Buikwand
doorsnede</t>
  </si>
  <si>
    <t>Maagvulling
vergroting</t>
  </si>
  <si>
    <t>Maagvulling
doorsnede</t>
  </si>
  <si>
    <t>Blaasvulling
vergroting</t>
  </si>
  <si>
    <t>Arm rechts vergroting</t>
  </si>
  <si>
    <t>Arm rechts 
doorsnede</t>
  </si>
  <si>
    <t>Arm links 
vergroting</t>
  </si>
  <si>
    <t>Arm links doorsnede</t>
  </si>
  <si>
    <t>Been rechts
vergroting</t>
  </si>
  <si>
    <t>Been rechts
doorsnede</t>
  </si>
  <si>
    <t>Been links vergroting</t>
  </si>
  <si>
    <t>Been links doorsnede</t>
  </si>
  <si>
    <t>Subtotaal anatomie</t>
  </si>
  <si>
    <t>CRL
vergroting</t>
  </si>
  <si>
    <t>CRL
doorsnede</t>
  </si>
  <si>
    <t>CRL
calipers</t>
  </si>
  <si>
    <t>HC
vergroting</t>
  </si>
  <si>
    <t>AC
vergroting</t>
  </si>
  <si>
    <t>FL
vergroting</t>
  </si>
  <si>
    <t>FL
doorsnede</t>
  </si>
  <si>
    <t>FL
calipers</t>
  </si>
  <si>
    <t>Subtotaal biometrie</t>
  </si>
  <si>
    <t>Totaalscore</t>
  </si>
  <si>
    <t>(A) 
Schedel 
vergroting</t>
  </si>
  <si>
    <t>(A)
Schedel doorsnede</t>
  </si>
  <si>
    <t>(A)
Wervel
vergroting</t>
  </si>
  <si>
    <t>(A)
Wervel 
doorsnede</t>
  </si>
  <si>
    <t>(A)
Nek 
vergroting</t>
  </si>
  <si>
    <t>(A)
Nek 
doorsnede</t>
  </si>
  <si>
    <t>(A)
Nek 
calipers</t>
  </si>
  <si>
    <t>(A)
Gelaat vergroting</t>
  </si>
  <si>
    <t>(A)
Gelaat
doorsnede</t>
  </si>
  <si>
    <t>(A)
Thorax
vergroting</t>
  </si>
  <si>
    <t>(A)
Thorax
doorsnede</t>
  </si>
  <si>
    <t>(A)
Hart 
vergroting</t>
  </si>
  <si>
    <t>(A)
Hart
doorsnede</t>
  </si>
  <si>
    <t>(A)
Hart 
doppler</t>
  </si>
  <si>
    <t>(A)
Buikwand
vergroting</t>
  </si>
  <si>
    <t>(A)
Buikwand
doorsnede</t>
  </si>
  <si>
    <t>(A)
Maagvulling
vergroting</t>
  </si>
  <si>
    <t>(A)
Maagvulling
doorsnede</t>
  </si>
  <si>
    <t>(A)
Blaasvulling
vergroting</t>
  </si>
  <si>
    <t>(A)
Arm rechts vergroting</t>
  </si>
  <si>
    <t>(A)
Arm rechts 
doorsnede</t>
  </si>
  <si>
    <t>(A)
Arm links 
vergroting</t>
  </si>
  <si>
    <t>(A)
Arm links doorsnede</t>
  </si>
  <si>
    <t>(A)
Been rechts
vergroting</t>
  </si>
  <si>
    <t>(A)
Been rechts
doorsnede</t>
  </si>
  <si>
    <t>(A)
Been links vergroting</t>
  </si>
  <si>
    <t>(A)
Been links doorsnede</t>
  </si>
  <si>
    <t>(A)
Subtotaal  anatomie</t>
  </si>
  <si>
    <t>(A)
CRL
vergroting</t>
  </si>
  <si>
    <t>(A)
CRL
doorsnede</t>
  </si>
  <si>
    <t>(A)
CRL
calipers</t>
  </si>
  <si>
    <t>(A)
HC
vergroting</t>
  </si>
  <si>
    <t>(A)
AC
vergroting</t>
  </si>
  <si>
    <t>(A)
FL
vergroting</t>
  </si>
  <si>
    <t>(A)
FL
doorsnede</t>
  </si>
  <si>
    <t>(A)
FL
calipers</t>
  </si>
  <si>
    <t>(A)
Subtotaal biometrie</t>
  </si>
  <si>
    <t>(A)
Totaalscore</t>
  </si>
  <si>
    <t>Achternaam echoscopist</t>
  </si>
  <si>
    <t>Voornaam/ -letters echoscopist</t>
  </si>
  <si>
    <r>
      <t xml:space="preserve">Invullen 1 of 0 of a
</t>
    </r>
    <r>
      <rPr>
        <sz val="10"/>
        <rFont val="Calibri"/>
        <family val="2"/>
        <scheme val="minor"/>
      </rPr>
      <t>1 = goed
0 = onvoldoende
a = geen afbeelding</t>
    </r>
  </si>
  <si>
    <r>
      <t xml:space="preserve">Invullen 2 of 0 of a
</t>
    </r>
    <r>
      <rPr>
        <sz val="10"/>
        <rFont val="Calibri"/>
        <family val="2"/>
        <scheme val="minor"/>
      </rPr>
      <t>2 = goed
0 = onvoldoende
a = geen afbeelding</t>
    </r>
  </si>
  <si>
    <t>Achternaam echoscopist, tussenvoegsel</t>
  </si>
  <si>
    <t>A terme datum</t>
  </si>
  <si>
    <t>Plaatsing ellips</t>
  </si>
  <si>
    <t>Centraal zenuwstelsel</t>
  </si>
  <si>
    <r>
      <t xml:space="preserve">Totaalscore centraal zenuwstelsel
</t>
    </r>
    <r>
      <rPr>
        <sz val="10"/>
        <rFont val="Calibri"/>
        <family val="2"/>
        <scheme val="minor"/>
      </rPr>
      <t>Maximaal per casus 11
Totaal voor 3 casus 33</t>
    </r>
  </si>
  <si>
    <r>
      <t xml:space="preserve">Totaalscore gelaat
</t>
    </r>
    <r>
      <rPr>
        <sz val="10"/>
        <rFont val="Calibri"/>
        <family val="2"/>
        <scheme val="minor"/>
      </rPr>
      <t>Maximaal per casus 3
Totaal voor 3 casus 9</t>
    </r>
  </si>
  <si>
    <t>Thorax en hart</t>
  </si>
  <si>
    <r>
      <t xml:space="preserve">Totaalscore thorax en hart
</t>
    </r>
    <r>
      <rPr>
        <sz val="10"/>
        <rFont val="Calibri"/>
        <family val="2"/>
        <scheme val="minor"/>
      </rPr>
      <t>Maximaal per casus 10
Totaal voor 3 casus 30</t>
    </r>
  </si>
  <si>
    <r>
      <t xml:space="preserve">Totaalscore abdomen
</t>
    </r>
    <r>
      <rPr>
        <sz val="10"/>
        <rFont val="Calibri"/>
        <family val="2"/>
        <scheme val="minor"/>
      </rPr>
      <t>Maximaal per casus 9
Totaal voor 3 casus 27</t>
    </r>
  </si>
  <si>
    <r>
      <t xml:space="preserve">Totaalscore extremiteiten
</t>
    </r>
    <r>
      <rPr>
        <sz val="10"/>
        <rFont val="Calibri"/>
        <family val="2"/>
        <scheme val="minor"/>
      </rPr>
      <t>Maximaal per casus 8
Totaal voor 3 casus 24</t>
    </r>
  </si>
  <si>
    <r>
      <t xml:space="preserve">Totaal biometrie 
</t>
    </r>
    <r>
      <rPr>
        <sz val="10"/>
        <rFont val="Calibri"/>
        <family val="2"/>
        <scheme val="minor"/>
      </rPr>
      <t>Maximaal per casus 14
Totaal voor 3 casus 42</t>
    </r>
  </si>
  <si>
    <t>power Doppler alleen gebruiken als insonatiehoek ongunstig (&gt;45 graden)</t>
  </si>
  <si>
    <t>Beoordeling separate vulling ventrikels met color Doppler
(of power Doppler indien color Doppler onvoldoende signaal geeft)</t>
  </si>
  <si>
    <r>
      <t xml:space="preserve">Totaal foetale anatomie
</t>
    </r>
    <r>
      <rPr>
        <sz val="10"/>
        <rFont val="Calibri"/>
        <family val="2"/>
        <scheme val="minor"/>
      </rPr>
      <t>Maximaal per casus 41
Totaal voor 3 casus 123</t>
    </r>
  </si>
  <si>
    <r>
      <t xml:space="preserve">CRL
</t>
    </r>
    <r>
      <rPr>
        <sz val="10"/>
        <rFont val="Calibri"/>
        <family val="2"/>
        <scheme val="minor"/>
      </rPr>
      <t>Maximaal per casus 5
Totaal voor 3 casus 15</t>
    </r>
  </si>
  <si>
    <r>
      <t xml:space="preserve">HC
</t>
    </r>
    <r>
      <rPr>
        <sz val="10"/>
        <rFont val="Calibri"/>
        <family val="2"/>
        <scheme val="minor"/>
      </rPr>
      <t>Maximaal per casus 2
Totaal voor 3 casus 6</t>
    </r>
  </si>
  <si>
    <r>
      <t xml:space="preserve">AC
</t>
    </r>
    <r>
      <rPr>
        <sz val="10"/>
        <rFont val="Calibri"/>
        <family val="2"/>
        <scheme val="minor"/>
      </rPr>
      <t>Maximaal per casus 2
Totaal voor 3 casus 6</t>
    </r>
  </si>
  <si>
    <r>
      <t xml:space="preserve">FL
</t>
    </r>
    <r>
      <rPr>
        <sz val="10"/>
        <rFont val="Calibri"/>
        <family val="2"/>
        <scheme val="minor"/>
      </rPr>
      <t>Maximaal per casus 5
Totaal voor 3 casus 15</t>
    </r>
  </si>
  <si>
    <t>Voornaam/ voorletters echoscopist</t>
  </si>
  <si>
    <t>Voldoende indien ≥ 123 punten (75%)</t>
  </si>
  <si>
    <t xml:space="preserve">Onvoldoende indien &lt; 123 punten </t>
  </si>
  <si>
    <t>Beoordeling intactheid en vorm in transversale doorsnede 
Beoordeling aanwezigheid "midline"en plexus choroïdeus</t>
  </si>
  <si>
    <t>Beoordeling wervelkolom sagittaal en
beoordeling continuïteit van de huid</t>
  </si>
  <si>
    <t>Beoordeling vorm thorax en
beoordeling aspect longen</t>
  </si>
  <si>
    <t>Beoordeling positie en
beoordeling vierkamerbeeld</t>
  </si>
  <si>
    <t>onterecht color Doppler gebruikt ( hier had power Doppler gebruikt kunnen worden)</t>
  </si>
  <si>
    <t>Versiebeheer: Scoreformulier Beeldbeoordeling ETSEO</t>
  </si>
  <si>
    <t xml:space="preserve">Ingangsdatum </t>
  </si>
  <si>
    <t>Versienummer</t>
  </si>
  <si>
    <t>Verwant document</t>
  </si>
  <si>
    <t>Versiebeheer</t>
  </si>
  <si>
    <t>Ingangsdatum</t>
  </si>
  <si>
    <t>Vastgesteld op</t>
  </si>
  <si>
    <t xml:space="preserve">Wijziging </t>
  </si>
  <si>
    <t>2.0</t>
  </si>
  <si>
    <t>Aanpassing naar aanleiding van kwaliteitsbeoordeling ETSEO v3.1
Aanvulling gebruik power Doppler bij beoordeling hart en uitleg NT meting bij navelstreng om nek.</t>
  </si>
  <si>
    <t>onterecht power Doppler gebruikt (hier had color Doppler gebruikt kunnen worden)</t>
  </si>
  <si>
    <t>doorsnede is niet midsagittaal genoeg</t>
  </si>
  <si>
    <t>Kwaliteitsbeoordeling ETSEO v3.1 (https://www.pns.nl/documenten/kwaliteitsbeoordeling-eerste-trimester-seo)</t>
  </si>
  <si>
    <t>Scoreformulier Beeldbeoordeling ETSEO v2.0</t>
  </si>
  <si>
    <t>Regio</t>
  </si>
  <si>
    <r>
      <t xml:space="preserve">BMI zwangere </t>
    </r>
    <r>
      <rPr>
        <sz val="10"/>
        <rFont val="Calibri"/>
        <family val="2"/>
        <scheme val="minor"/>
      </rPr>
      <t>(vul getal in)</t>
    </r>
  </si>
  <si>
    <t>Serienummer echoapparaat</t>
  </si>
  <si>
    <t>Locatie echoapparaat</t>
  </si>
  <si>
    <t>Score (%)</t>
  </si>
  <si>
    <t>Scoreformulier beeldbeoordeling ETSEO v2.0.2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</si>
</sst>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A9ECD"/>
        <bgColor indexed="64"/>
      </patternFill>
    </fill>
    <fill>
      <patternFill patternType="solid">
        <fgColor rgb="FFB9DB9B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9" fontId="3" fillId="2" borderId="5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9" fontId="2" fillId="0" borderId="0" xfId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9" fontId="2" fillId="0" borderId="28" xfId="1" applyFont="1" applyFill="1" applyBorder="1" applyAlignment="1" applyProtection="1">
      <alignment horizontal="left" vertical="top" wrapText="1"/>
    </xf>
    <xf numFmtId="0" fontId="2" fillId="3" borderId="3" xfId="1" applyNumberFormat="1" applyFont="1" applyFill="1" applyBorder="1" applyAlignment="1" applyProtection="1">
      <alignment horizontal="right" vertical="top" wrapText="1"/>
      <protection locked="0"/>
    </xf>
    <xf numFmtId="0" fontId="2" fillId="3" borderId="2" xfId="1" applyNumberFormat="1" applyFont="1" applyFill="1" applyBorder="1" applyAlignment="1" applyProtection="1">
      <alignment horizontal="center" vertical="top" wrapText="1"/>
      <protection locked="0"/>
    </xf>
    <xf numFmtId="0" fontId="2" fillId="3" borderId="3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NumberFormat="1" applyFont="1" applyFill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>
      <alignment horizontal="left" vertical="top" wrapText="1"/>
    </xf>
    <xf numFmtId="9" fontId="2" fillId="2" borderId="18" xfId="1" applyFont="1" applyFill="1" applyBorder="1" applyAlignment="1" applyProtection="1">
      <alignment horizontal="left" vertical="top" wrapText="1"/>
    </xf>
    <xf numFmtId="0" fontId="2" fillId="3" borderId="5" xfId="1" applyNumberFormat="1" applyFont="1" applyFill="1" applyBorder="1" applyAlignment="1" applyProtection="1">
      <alignment horizontal="center" vertical="top" wrapText="1"/>
      <protection locked="0"/>
    </xf>
    <xf numFmtId="0" fontId="2" fillId="3" borderId="0" xfId="1" applyNumberFormat="1" applyFont="1" applyFill="1" applyBorder="1" applyAlignment="1" applyProtection="1">
      <alignment horizontal="center" vertical="top" wrapText="1"/>
      <protection locked="0"/>
    </xf>
    <xf numFmtId="0" fontId="2" fillId="3" borderId="6" xfId="1" applyNumberFormat="1" applyFont="1" applyFill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9" fontId="2" fillId="2" borderId="11" xfId="1" applyFont="1" applyFill="1" applyBorder="1" applyAlignment="1" applyProtection="1">
      <alignment horizontal="left" vertical="top" wrapText="1"/>
    </xf>
    <xf numFmtId="0" fontId="2" fillId="3" borderId="1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2" xfId="1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right" vertical="top" wrapText="1"/>
    </xf>
    <xf numFmtId="0" fontId="5" fillId="0" borderId="23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9" fontId="2" fillId="2" borderId="5" xfId="1" applyFont="1" applyFill="1" applyBorder="1" applyAlignment="1" applyProtection="1">
      <alignment horizontal="left" vertical="top" wrapText="1"/>
    </xf>
    <xf numFmtId="0" fontId="3" fillId="4" borderId="38" xfId="1" applyNumberFormat="1" applyFont="1" applyFill="1" applyBorder="1" applyAlignment="1" applyProtection="1">
      <alignment horizontal="left" vertical="top" wrapText="1"/>
    </xf>
    <xf numFmtId="9" fontId="2" fillId="2" borderId="40" xfId="1" applyFont="1" applyFill="1" applyBorder="1" applyAlignment="1" applyProtection="1">
      <alignment horizontal="left" vertical="top" wrapText="1"/>
    </xf>
    <xf numFmtId="0" fontId="6" fillId="5" borderId="29" xfId="0" applyFont="1" applyFill="1" applyBorder="1" applyAlignment="1">
      <alignment horizontal="left" vertical="top" wrapText="1"/>
    </xf>
    <xf numFmtId="0" fontId="2" fillId="3" borderId="41" xfId="1" applyNumberFormat="1" applyFont="1" applyFill="1" applyBorder="1" applyAlignment="1" applyProtection="1">
      <alignment horizontal="right" vertical="top" wrapText="1"/>
      <protection locked="0"/>
    </xf>
    <xf numFmtId="0" fontId="2" fillId="3" borderId="0" xfId="1" applyNumberFormat="1" applyFont="1" applyFill="1" applyBorder="1" applyAlignment="1" applyProtection="1">
      <alignment horizontal="right" vertical="top" wrapText="1"/>
      <protection locked="0"/>
    </xf>
    <xf numFmtId="0" fontId="2" fillId="2" borderId="36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6" fillId="0" borderId="31" xfId="0" applyFont="1" applyBorder="1" applyAlignment="1">
      <alignment horizontal="left" vertical="top" wrapText="1"/>
    </xf>
    <xf numFmtId="9" fontId="3" fillId="2" borderId="25" xfId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left"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3" fillId="6" borderId="38" xfId="1" applyNumberFormat="1" applyFont="1" applyFill="1" applyBorder="1" applyAlignment="1" applyProtection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9" fontId="3" fillId="2" borderId="30" xfId="1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9" fontId="2" fillId="0" borderId="47" xfId="1" applyFont="1" applyFill="1" applyBorder="1" applyAlignment="1" applyProtection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9" fontId="2" fillId="0" borderId="18" xfId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9" fontId="2" fillId="0" borderId="13" xfId="1" applyFont="1" applyFill="1" applyBorder="1" applyAlignment="1" applyProtection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9" fontId="3" fillId="2" borderId="43" xfId="1" applyFont="1" applyFill="1" applyBorder="1" applyAlignment="1" applyProtection="1">
      <alignment horizontal="left" vertical="top" wrapText="1"/>
    </xf>
    <xf numFmtId="0" fontId="3" fillId="2" borderId="34" xfId="1" applyNumberFormat="1" applyFont="1" applyFill="1" applyBorder="1" applyAlignment="1" applyProtection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9" fontId="2" fillId="2" borderId="43" xfId="1" applyFont="1" applyFill="1" applyBorder="1" applyAlignment="1" applyProtection="1">
      <alignment horizontal="left" vertical="top" wrapText="1"/>
    </xf>
    <xf numFmtId="9" fontId="3" fillId="2" borderId="34" xfId="1" applyFont="1" applyFill="1" applyBorder="1" applyAlignment="1" applyProtection="1">
      <alignment horizontal="left" vertical="top" wrapText="1"/>
    </xf>
    <xf numFmtId="9" fontId="3" fillId="2" borderId="48" xfId="1" applyFont="1" applyFill="1" applyBorder="1" applyAlignment="1" applyProtection="1">
      <alignment horizontal="left" vertical="top" wrapText="1"/>
    </xf>
    <xf numFmtId="9" fontId="3" fillId="2" borderId="50" xfId="1" applyFont="1" applyFill="1" applyBorder="1" applyAlignment="1" applyProtection="1">
      <alignment horizontal="left" vertical="top" wrapText="1"/>
    </xf>
    <xf numFmtId="0" fontId="3" fillId="2" borderId="16" xfId="1" applyNumberFormat="1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9" fontId="3" fillId="2" borderId="51" xfId="1" applyFont="1" applyFill="1" applyBorder="1" applyAlignment="1" applyProtection="1">
      <alignment horizontal="left" vertical="top" wrapText="1"/>
    </xf>
    <xf numFmtId="0" fontId="3" fillId="2" borderId="33" xfId="1" applyNumberFormat="1" applyFont="1" applyFill="1" applyBorder="1" applyAlignment="1" applyProtection="1">
      <alignment horizontal="left" vertical="top" wrapText="1"/>
    </xf>
    <xf numFmtId="0" fontId="3" fillId="2" borderId="52" xfId="0" applyFont="1" applyFill="1" applyBorder="1" applyAlignment="1">
      <alignment horizontal="left" vertical="top" wrapText="1"/>
    </xf>
    <xf numFmtId="9" fontId="2" fillId="2" borderId="51" xfId="1" applyFont="1" applyFill="1" applyBorder="1" applyAlignment="1" applyProtection="1">
      <alignment horizontal="left" vertical="top" wrapText="1"/>
    </xf>
    <xf numFmtId="9" fontId="2" fillId="2" borderId="45" xfId="1" applyFont="1" applyFill="1" applyBorder="1" applyAlignment="1" applyProtection="1">
      <alignment horizontal="center" vertical="top" wrapText="1"/>
    </xf>
    <xf numFmtId="9" fontId="3" fillId="2" borderId="33" xfId="1" applyFont="1" applyFill="1" applyBorder="1" applyAlignment="1" applyProtection="1">
      <alignment horizontal="left" vertical="top" wrapText="1"/>
    </xf>
    <xf numFmtId="9" fontId="3" fillId="2" borderId="52" xfId="1" applyFont="1" applyFill="1" applyBorder="1" applyAlignment="1" applyProtection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 applyProtection="1">
      <alignment horizontal="right" vertical="top" wrapText="1"/>
    </xf>
    <xf numFmtId="0" fontId="3" fillId="2" borderId="25" xfId="0" applyFont="1" applyFill="1" applyBorder="1" applyAlignment="1">
      <alignment horizontal="left" vertical="top" wrapText="1"/>
    </xf>
    <xf numFmtId="0" fontId="2" fillId="2" borderId="0" xfId="1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9" fontId="3" fillId="7" borderId="38" xfId="1" applyFont="1" applyFill="1" applyBorder="1" applyAlignment="1" applyProtection="1">
      <alignment horizontal="left" vertical="top" wrapText="1"/>
    </xf>
    <xf numFmtId="0" fontId="3" fillId="7" borderId="39" xfId="1" applyNumberFormat="1" applyFont="1" applyFill="1" applyBorder="1" applyAlignment="1" applyProtection="1">
      <alignment horizontal="right" vertical="top" wrapText="1"/>
    </xf>
    <xf numFmtId="0" fontId="3" fillId="7" borderId="54" xfId="0" applyFont="1" applyFill="1" applyBorder="1" applyAlignment="1">
      <alignment horizontal="right" vertical="top" wrapText="1"/>
    </xf>
    <xf numFmtId="9" fontId="3" fillId="7" borderId="45" xfId="1" applyFont="1" applyFill="1" applyBorder="1" applyAlignment="1" applyProtection="1">
      <alignment horizontal="left" vertical="top" wrapText="1"/>
    </xf>
    <xf numFmtId="0" fontId="3" fillId="7" borderId="46" xfId="1" applyNumberFormat="1" applyFont="1" applyFill="1" applyBorder="1" applyAlignment="1" applyProtection="1">
      <alignment horizontal="right" vertical="top" wrapText="1"/>
    </xf>
    <xf numFmtId="0" fontId="3" fillId="7" borderId="7" xfId="0" applyFont="1" applyFill="1" applyBorder="1" applyAlignment="1">
      <alignment horizontal="right" vertical="top" wrapText="1"/>
    </xf>
    <xf numFmtId="9" fontId="3" fillId="7" borderId="7" xfId="1" applyFont="1" applyFill="1" applyBorder="1" applyAlignment="1" applyProtection="1">
      <alignment horizontal="left" vertical="top" wrapText="1"/>
    </xf>
    <xf numFmtId="9" fontId="3" fillId="7" borderId="39" xfId="1" applyFont="1" applyFill="1" applyBorder="1" applyAlignment="1" applyProtection="1">
      <alignment horizontal="left" vertical="top" wrapText="1"/>
    </xf>
    <xf numFmtId="9" fontId="3" fillId="7" borderId="44" xfId="1" applyFont="1" applyFill="1" applyBorder="1" applyAlignment="1" applyProtection="1">
      <alignment horizontal="left" vertical="top" wrapText="1"/>
    </xf>
    <xf numFmtId="0" fontId="3" fillId="7" borderId="44" xfId="0" applyFont="1" applyFill="1" applyBorder="1" applyAlignment="1">
      <alignment horizontal="left" vertical="top" wrapText="1"/>
    </xf>
    <xf numFmtId="0" fontId="0" fillId="7" borderId="0" xfId="0" applyFill="1"/>
    <xf numFmtId="0" fontId="2" fillId="2" borderId="11" xfId="0" applyFont="1" applyFill="1" applyBorder="1" applyAlignment="1">
      <alignment horizontal="left" vertical="top" wrapText="1"/>
    </xf>
    <xf numFmtId="0" fontId="3" fillId="2" borderId="51" xfId="0" applyFont="1" applyFill="1" applyBorder="1" applyAlignment="1">
      <alignment horizontal="left" vertical="top" wrapText="1"/>
    </xf>
    <xf numFmtId="0" fontId="6" fillId="0" borderId="56" xfId="0" applyFont="1" applyBorder="1" applyAlignment="1">
      <alignment horizontal="left" vertical="top" wrapText="1"/>
    </xf>
    <xf numFmtId="9" fontId="3" fillId="4" borderId="5" xfId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5" fillId="0" borderId="32" xfId="0" applyFont="1" applyBorder="1" applyAlignment="1">
      <alignment horizontal="left" vertical="top" wrapText="1"/>
    </xf>
    <xf numFmtId="9" fontId="3" fillId="4" borderId="7" xfId="1" applyFont="1" applyFill="1" applyBorder="1" applyAlignment="1" applyProtection="1">
      <alignment horizontal="left" vertical="top" wrapText="1"/>
    </xf>
    <xf numFmtId="0" fontId="11" fillId="8" borderId="7" xfId="0" applyFont="1" applyFill="1" applyBorder="1" applyAlignment="1">
      <alignment horizontal="left" vertical="top" wrapText="1"/>
    </xf>
    <xf numFmtId="2" fontId="0" fillId="0" borderId="47" xfId="0" applyNumberFormat="1" applyBorder="1"/>
    <xf numFmtId="0" fontId="0" fillId="0" borderId="58" xfId="0" applyBorder="1"/>
    <xf numFmtId="0" fontId="5" fillId="0" borderId="55" xfId="0" applyFont="1" applyBorder="1" applyAlignment="1">
      <alignment horizontal="left" vertical="top" wrapText="1"/>
    </xf>
    <xf numFmtId="0" fontId="0" fillId="0" borderId="20" xfId="0" applyBorder="1"/>
    <xf numFmtId="0" fontId="2" fillId="2" borderId="25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30" xfId="1" applyNumberFormat="1" applyFont="1" applyFill="1" applyBorder="1" applyAlignment="1" applyProtection="1">
      <alignment horizontal="right" vertical="top" wrapText="1"/>
    </xf>
    <xf numFmtId="0" fontId="8" fillId="0" borderId="30" xfId="0" applyFont="1" applyBorder="1"/>
    <xf numFmtId="0" fontId="7" fillId="2" borderId="25" xfId="0" applyFont="1" applyFill="1" applyBorder="1" applyAlignment="1">
      <alignment horizontal="right" vertical="top" wrapText="1"/>
    </xf>
    <xf numFmtId="0" fontId="2" fillId="2" borderId="30" xfId="0" applyFont="1" applyFill="1" applyBorder="1" applyAlignment="1">
      <alignment horizontal="right" vertical="top" wrapText="1"/>
    </xf>
    <xf numFmtId="0" fontId="7" fillId="2" borderId="30" xfId="0" applyFont="1" applyFill="1" applyBorder="1" applyAlignment="1">
      <alignment horizontal="right" vertical="top" wrapText="1"/>
    </xf>
    <xf numFmtId="0" fontId="2" fillId="2" borderId="20" xfId="1" applyNumberFormat="1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6" fillId="5" borderId="19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/>
    <xf numFmtId="1" fontId="0" fillId="0" borderId="7" xfId="0" applyNumberFormat="1" applyBorder="1"/>
    <xf numFmtId="9" fontId="3" fillId="9" borderId="7" xfId="1" applyFont="1" applyFill="1" applyBorder="1" applyAlignment="1" applyProtection="1">
      <alignment horizontal="left" vertical="top" wrapText="1"/>
    </xf>
    <xf numFmtId="0" fontId="11" fillId="9" borderId="7" xfId="0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3" fillId="7" borderId="10" xfId="0" applyFont="1" applyFill="1" applyBorder="1" applyAlignment="1">
      <alignment horizontal="right" vertical="top" wrapText="1"/>
    </xf>
    <xf numFmtId="0" fontId="3" fillId="7" borderId="60" xfId="0" applyFont="1" applyFill="1" applyBorder="1" applyAlignment="1">
      <alignment horizontal="right" vertical="top" wrapText="1"/>
    </xf>
    <xf numFmtId="0" fontId="3" fillId="7" borderId="44" xfId="1" applyNumberFormat="1" applyFont="1" applyFill="1" applyBorder="1" applyAlignment="1" applyProtection="1">
      <alignment horizontal="right" vertical="top" wrapText="1"/>
    </xf>
    <xf numFmtId="0" fontId="3" fillId="7" borderId="59" xfId="1" applyNumberFormat="1" applyFont="1" applyFill="1" applyBorder="1" applyAlignment="1" applyProtection="1">
      <alignment horizontal="right" vertical="top" wrapText="1"/>
    </xf>
    <xf numFmtId="0" fontId="4" fillId="2" borderId="30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9" fontId="3" fillId="7" borderId="8" xfId="1" applyFont="1" applyFill="1" applyBorder="1" applyAlignment="1" applyProtection="1">
      <alignment horizontal="left" vertical="top" wrapText="1"/>
    </xf>
    <xf numFmtId="9" fontId="3" fillId="7" borderId="10" xfId="1" applyFont="1" applyFill="1" applyBorder="1" applyAlignment="1" applyProtection="1">
      <alignment horizontal="left" vertical="top" wrapText="1"/>
    </xf>
    <xf numFmtId="9" fontId="2" fillId="2" borderId="28" xfId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vertical="top" wrapText="1"/>
    </xf>
    <xf numFmtId="0" fontId="3" fillId="2" borderId="50" xfId="0" applyFont="1" applyFill="1" applyBorder="1" applyAlignment="1">
      <alignment vertical="top" wrapText="1"/>
    </xf>
    <xf numFmtId="9" fontId="3" fillId="2" borderId="50" xfId="1" applyFont="1" applyFill="1" applyBorder="1" applyAlignment="1" applyProtection="1">
      <alignment vertical="top" wrapText="1"/>
    </xf>
    <xf numFmtId="9" fontId="3" fillId="4" borderId="11" xfId="1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6" borderId="8" xfId="1" applyNumberFormat="1" applyFont="1" applyFill="1" applyBorder="1" applyAlignment="1" applyProtection="1">
      <alignment vertical="top" wrapText="1"/>
    </xf>
    <xf numFmtId="0" fontId="3" fillId="6" borderId="9" xfId="1" applyNumberFormat="1" applyFont="1" applyFill="1" applyBorder="1" applyAlignment="1" applyProtection="1">
      <alignment vertical="top" wrapText="1"/>
    </xf>
    <xf numFmtId="0" fontId="3" fillId="4" borderId="39" xfId="1" applyNumberFormat="1" applyFont="1" applyFill="1" applyBorder="1" applyAlignment="1" applyProtection="1">
      <alignment horizontal="right" vertical="top" wrapText="1"/>
    </xf>
    <xf numFmtId="0" fontId="3" fillId="4" borderId="61" xfId="1" applyNumberFormat="1" applyFont="1" applyFill="1" applyBorder="1" applyAlignment="1" applyProtection="1">
      <alignment horizontal="right" vertical="top" wrapText="1"/>
    </xf>
    <xf numFmtId="0" fontId="3" fillId="4" borderId="7" xfId="0" applyFont="1" applyFill="1" applyBorder="1" applyAlignment="1">
      <alignment horizontal="right" vertical="top" wrapText="1"/>
    </xf>
    <xf numFmtId="0" fontId="3" fillId="4" borderId="44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6" borderId="2" xfId="1" applyNumberFormat="1" applyFont="1" applyFill="1" applyBorder="1" applyAlignment="1" applyProtection="1">
      <alignment horizontal="left" vertical="top" wrapText="1"/>
    </xf>
    <xf numFmtId="0" fontId="3" fillId="6" borderId="3" xfId="1" applyNumberFormat="1" applyFont="1" applyFill="1" applyBorder="1" applyAlignment="1" applyProtection="1">
      <alignment horizontal="left" vertical="top" wrapText="1"/>
    </xf>
    <xf numFmtId="0" fontId="3" fillId="6" borderId="4" xfId="1" applyNumberFormat="1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>
      <alignment horizontal="right" vertical="top" wrapText="1"/>
    </xf>
    <xf numFmtId="9" fontId="4" fillId="2" borderId="5" xfId="1" applyFont="1" applyFill="1" applyBorder="1" applyAlignment="1" applyProtection="1">
      <alignment horizontal="left" vertical="top" wrapText="1"/>
    </xf>
    <xf numFmtId="0" fontId="2" fillId="3" borderId="35" xfId="1" applyNumberFormat="1" applyFont="1" applyFill="1" applyBorder="1" applyAlignment="1" applyProtection="1">
      <alignment horizontal="center" vertical="top" wrapText="1"/>
      <protection locked="0"/>
    </xf>
    <xf numFmtId="0" fontId="2" fillId="3" borderId="63" xfId="1" applyNumberFormat="1" applyFont="1" applyFill="1" applyBorder="1" applyAlignment="1" applyProtection="1">
      <alignment horizontal="center" vertical="top" wrapText="1"/>
      <protection locked="0"/>
    </xf>
    <xf numFmtId="0" fontId="2" fillId="3" borderId="64" xfId="1" applyNumberFormat="1" applyFont="1" applyFill="1" applyBorder="1" applyAlignment="1" applyProtection="1">
      <alignment horizontal="center" vertical="top" wrapText="1"/>
      <protection locked="0"/>
    </xf>
    <xf numFmtId="0" fontId="2" fillId="3" borderId="49" xfId="1" applyNumberFormat="1" applyFont="1" applyFill="1" applyBorder="1" applyAlignment="1" applyProtection="1">
      <alignment horizontal="center" vertical="top" wrapText="1"/>
      <protection locked="0"/>
    </xf>
    <xf numFmtId="0" fontId="2" fillId="3" borderId="65" xfId="1" applyNumberFormat="1" applyFont="1" applyFill="1" applyBorder="1" applyAlignment="1" applyProtection="1">
      <alignment horizontal="center" vertical="top" wrapText="1"/>
      <protection locked="0"/>
    </xf>
    <xf numFmtId="0" fontId="2" fillId="3" borderId="66" xfId="1" applyNumberFormat="1" applyFont="1" applyFill="1" applyBorder="1" applyAlignment="1" applyProtection="1">
      <alignment horizontal="center" vertical="top" wrapText="1"/>
      <protection locked="0"/>
    </xf>
    <xf numFmtId="0" fontId="2" fillId="3" borderId="45" xfId="1" applyNumberFormat="1" applyFont="1" applyFill="1" applyBorder="1" applyAlignment="1" applyProtection="1">
      <alignment horizontal="center" vertical="top" wrapText="1"/>
      <protection locked="0"/>
    </xf>
    <xf numFmtId="0" fontId="2" fillId="3" borderId="46" xfId="1" applyNumberFormat="1" applyFont="1" applyFill="1" applyBorder="1" applyAlignment="1" applyProtection="1">
      <alignment horizontal="center" vertical="top" wrapText="1"/>
      <protection locked="0"/>
    </xf>
    <xf numFmtId="0" fontId="2" fillId="3" borderId="59" xfId="1" applyNumberFormat="1" applyFont="1" applyFill="1" applyBorder="1" applyAlignment="1" applyProtection="1">
      <alignment horizontal="center" vertical="top" wrapText="1"/>
      <protection locked="0"/>
    </xf>
    <xf numFmtId="9" fontId="3" fillId="4" borderId="25" xfId="1" applyFont="1" applyFill="1" applyBorder="1" applyAlignment="1" applyProtection="1">
      <alignment vertical="top" wrapText="1"/>
    </xf>
    <xf numFmtId="9" fontId="3" fillId="4" borderId="45" xfId="1" applyFont="1" applyFill="1" applyBorder="1" applyAlignment="1" applyProtection="1">
      <alignment horizontal="left" vertical="top" wrapText="1"/>
    </xf>
    <xf numFmtId="9" fontId="3" fillId="4" borderId="46" xfId="1" applyFont="1" applyFill="1" applyBorder="1" applyAlignment="1" applyProtection="1">
      <alignment horizontal="left" vertical="top" wrapText="1"/>
    </xf>
    <xf numFmtId="9" fontId="3" fillId="4" borderId="67" xfId="1" applyFont="1" applyFill="1" applyBorder="1" applyAlignment="1" applyProtection="1">
      <alignment horizontal="left" vertical="top" wrapText="1"/>
    </xf>
    <xf numFmtId="9" fontId="3" fillId="4" borderId="59" xfId="1" applyFont="1" applyFill="1" applyBorder="1" applyAlignment="1" applyProtection="1">
      <alignment horizontal="left" vertical="top" wrapText="1"/>
    </xf>
    <xf numFmtId="0" fontId="3" fillId="4" borderId="5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/>
    </xf>
    <xf numFmtId="0" fontId="2" fillId="2" borderId="37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42" xfId="0" applyFont="1" applyFill="1" applyBorder="1" applyAlignment="1">
      <alignment vertical="top" wrapText="1"/>
    </xf>
    <xf numFmtId="14" fontId="2" fillId="2" borderId="24" xfId="0" applyNumberFormat="1" applyFont="1" applyFill="1" applyBorder="1" applyAlignment="1">
      <alignment vertical="top" wrapText="1"/>
    </xf>
    <xf numFmtId="0" fontId="3" fillId="2" borderId="72" xfId="0" applyFont="1" applyFill="1" applyBorder="1" applyAlignment="1">
      <alignment horizontal="left" vertical="top" wrapText="1"/>
    </xf>
    <xf numFmtId="0" fontId="3" fillId="2" borderId="73" xfId="0" applyFont="1" applyFill="1" applyBorder="1" applyAlignment="1">
      <alignment horizontal="left" vertical="top" wrapText="1"/>
    </xf>
    <xf numFmtId="10" fontId="7" fillId="2" borderId="0" xfId="0" applyNumberFormat="1" applyFont="1" applyFill="1" applyAlignment="1">
      <alignment horizontal="left" vertical="top" wrapText="1"/>
    </xf>
    <xf numFmtId="1" fontId="2" fillId="2" borderId="18" xfId="1" applyNumberFormat="1" applyFont="1" applyFill="1" applyBorder="1" applyAlignment="1" applyProtection="1">
      <alignment horizontal="left" vertical="top" wrapText="1"/>
    </xf>
    <xf numFmtId="1" fontId="2" fillId="2" borderId="53" xfId="1" applyNumberFormat="1" applyFont="1" applyFill="1" applyBorder="1" applyAlignment="1" applyProtection="1">
      <alignment vertical="top" wrapText="1"/>
    </xf>
    <xf numFmtId="1" fontId="2" fillId="2" borderId="19" xfId="1" applyNumberFormat="1" applyFont="1" applyFill="1" applyBorder="1" applyAlignment="1" applyProtection="1">
      <alignment vertical="top" wrapText="1"/>
    </xf>
    <xf numFmtId="9" fontId="2" fillId="2" borderId="53" xfId="1" applyNumberFormat="1" applyFont="1" applyFill="1" applyBorder="1" applyAlignment="1" applyProtection="1">
      <alignment vertical="top" wrapText="1"/>
    </xf>
    <xf numFmtId="0" fontId="9" fillId="2" borderId="0" xfId="0" applyFont="1" applyFill="1" applyAlignment="1">
      <alignment horizontal="left" vertical="top"/>
    </xf>
    <xf numFmtId="14" fontId="2" fillId="2" borderId="8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6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69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9" fontId="3" fillId="4" borderId="8" xfId="1" applyFont="1" applyFill="1" applyBorder="1" applyAlignment="1" applyProtection="1">
      <alignment horizontal="left" vertical="top" wrapText="1"/>
    </xf>
    <xf numFmtId="9" fontId="3" fillId="4" borderId="9" xfId="1" applyFont="1" applyFill="1" applyBorder="1" applyAlignment="1" applyProtection="1">
      <alignment horizontal="left" vertical="top" wrapText="1"/>
    </xf>
    <xf numFmtId="9" fontId="3" fillId="4" borderId="10" xfId="1" applyFont="1" applyFill="1" applyBorder="1" applyAlignment="1" applyProtection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9" fontId="3" fillId="7" borderId="8" xfId="1" applyFont="1" applyFill="1" applyBorder="1" applyAlignment="1" applyProtection="1">
      <alignment horizontal="left" vertical="top" wrapText="1"/>
    </xf>
    <xf numFmtId="9" fontId="3" fillId="7" borderId="9" xfId="1" applyFont="1" applyFill="1" applyBorder="1" applyAlignment="1" applyProtection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3" fillId="6" borderId="8" xfId="1" applyNumberFormat="1" applyFont="1" applyFill="1" applyBorder="1" applyAlignment="1" applyProtection="1">
      <alignment horizontal="left" vertical="top" wrapText="1"/>
    </xf>
    <xf numFmtId="0" fontId="3" fillId="6" borderId="9" xfId="1" applyNumberFormat="1" applyFont="1" applyFill="1" applyBorder="1" applyAlignment="1" applyProtection="1">
      <alignment horizontal="left" vertical="top" wrapText="1"/>
    </xf>
    <xf numFmtId="0" fontId="3" fillId="6" borderId="10" xfId="1" applyNumberFormat="1" applyFont="1" applyFill="1" applyBorder="1" applyAlignment="1" applyProtection="1">
      <alignment horizontal="left" vertical="top" wrapText="1"/>
    </xf>
    <xf numFmtId="9" fontId="2" fillId="0" borderId="33" xfId="1" applyFont="1" applyFill="1" applyBorder="1" applyAlignment="1" applyProtection="1">
      <alignment horizontal="left" vertical="top" wrapText="1"/>
    </xf>
    <xf numFmtId="9" fontId="2" fillId="0" borderId="34" xfId="1" applyFont="1" applyFill="1" applyBorder="1" applyAlignment="1" applyProtection="1">
      <alignment horizontal="left" vertical="top" wrapText="1"/>
    </xf>
    <xf numFmtId="9" fontId="4" fillId="2" borderId="20" xfId="1" applyFont="1" applyFill="1" applyBorder="1" applyAlignment="1" applyProtection="1">
      <alignment horizontal="left" vertical="top" wrapText="1"/>
    </xf>
    <xf numFmtId="9" fontId="4" fillId="2" borderId="30" xfId="1" applyFont="1" applyFill="1" applyBorder="1" applyAlignment="1" applyProtection="1">
      <alignment horizontal="left" vertical="top" wrapText="1"/>
    </xf>
    <xf numFmtId="9" fontId="2" fillId="0" borderId="35" xfId="1" applyFont="1" applyFill="1" applyBorder="1" applyAlignment="1" applyProtection="1">
      <alignment vertical="top" wrapText="1"/>
    </xf>
    <xf numFmtId="9" fontId="2" fillId="0" borderId="28" xfId="1" applyFont="1" applyFill="1" applyBorder="1" applyAlignment="1" applyProtection="1">
      <alignment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horizontal="left" vertical="top" wrapText="1"/>
      <protection locked="0"/>
    </xf>
    <xf numFmtId="0" fontId="2" fillId="2" borderId="68" xfId="0" applyFont="1" applyFill="1" applyBorder="1" applyAlignment="1" applyProtection="1">
      <alignment horizontal="left" vertical="top" wrapText="1"/>
      <protection locked="0"/>
    </xf>
    <xf numFmtId="0" fontId="2" fillId="2" borderId="57" xfId="0" applyFont="1" applyFill="1" applyBorder="1" applyAlignment="1" applyProtection="1">
      <alignment horizontal="left" vertical="top" wrapText="1"/>
      <protection locked="0"/>
    </xf>
    <xf numFmtId="0" fontId="2" fillId="2" borderId="31" xfId="0" applyFont="1" applyFill="1" applyBorder="1" applyAlignment="1" applyProtection="1">
      <alignment horizontal="left" vertical="top" wrapText="1"/>
      <protection locked="0"/>
    </xf>
    <xf numFmtId="0" fontId="2" fillId="2" borderId="71" xfId="0" applyFont="1" applyFill="1" applyBorder="1" applyAlignment="1" applyProtection="1">
      <alignment horizontal="left" vertical="top" wrapText="1"/>
      <protection locked="0"/>
    </xf>
    <xf numFmtId="0" fontId="2" fillId="2" borderId="53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69" xfId="0" applyFont="1" applyFill="1" applyBorder="1" applyAlignment="1" applyProtection="1">
      <alignment horizontal="left" vertical="top" wrapText="1"/>
      <protection locked="0"/>
    </xf>
    <xf numFmtId="9" fontId="2" fillId="7" borderId="8" xfId="1" applyFont="1" applyFill="1" applyBorder="1" applyAlignment="1" applyProtection="1">
      <alignment horizontal="right" vertical="center" wrapText="1"/>
    </xf>
    <xf numFmtId="9" fontId="2" fillId="7" borderId="9" xfId="1" applyFont="1" applyFill="1" applyBorder="1" applyAlignment="1" applyProtection="1">
      <alignment horizontal="right" vertical="center" wrapText="1"/>
    </xf>
    <xf numFmtId="9" fontId="2" fillId="7" borderId="10" xfId="1" applyFont="1" applyFill="1" applyBorder="1" applyAlignment="1" applyProtection="1">
      <alignment horizontal="right" vertical="center" wrapText="1"/>
    </xf>
    <xf numFmtId="0" fontId="3" fillId="4" borderId="8" xfId="1" applyNumberFormat="1" applyFont="1" applyFill="1" applyBorder="1" applyAlignment="1" applyProtection="1">
      <alignment horizontal="left" vertical="top" wrapText="1"/>
    </xf>
    <xf numFmtId="0" fontId="3" fillId="4" borderId="9" xfId="1" applyNumberFormat="1" applyFont="1" applyFill="1" applyBorder="1" applyAlignment="1" applyProtection="1">
      <alignment horizontal="left" vertical="top" wrapText="1"/>
    </xf>
    <xf numFmtId="0" fontId="3" fillId="4" borderId="10" xfId="1" applyNumberFormat="1" applyFont="1" applyFill="1" applyBorder="1" applyAlignment="1" applyProtection="1">
      <alignment horizontal="left" vertical="top" wrapText="1"/>
    </xf>
    <xf numFmtId="9" fontId="3" fillId="2" borderId="2" xfId="1" applyFont="1" applyFill="1" applyBorder="1" applyAlignment="1" applyProtection="1">
      <alignment horizontal="left" vertical="top" wrapText="1"/>
      <protection locked="0"/>
    </xf>
    <xf numFmtId="9" fontId="3" fillId="2" borderId="3" xfId="1" applyFont="1" applyFill="1" applyBorder="1" applyAlignment="1" applyProtection="1">
      <alignment horizontal="left" vertical="top" wrapText="1"/>
      <protection locked="0"/>
    </xf>
    <xf numFmtId="9" fontId="3" fillId="2" borderId="4" xfId="1" applyFont="1" applyFill="1" applyBorder="1" applyAlignment="1" applyProtection="1">
      <alignment horizontal="left" vertical="top" wrapText="1"/>
      <protection locked="0"/>
    </xf>
    <xf numFmtId="9" fontId="3" fillId="2" borderId="5" xfId="1" applyFont="1" applyFill="1" applyBorder="1" applyAlignment="1" applyProtection="1">
      <alignment horizontal="left" vertical="top" wrapText="1"/>
      <protection locked="0"/>
    </xf>
    <xf numFmtId="9" fontId="3" fillId="2" borderId="0" xfId="1" applyFont="1" applyFill="1" applyBorder="1" applyAlignment="1" applyProtection="1">
      <alignment horizontal="left" vertical="top" wrapText="1"/>
      <protection locked="0"/>
    </xf>
    <xf numFmtId="9" fontId="3" fillId="2" borderId="6" xfId="1" applyFont="1" applyFill="1" applyBorder="1" applyAlignment="1" applyProtection="1">
      <alignment horizontal="left" vertical="top" wrapText="1"/>
      <protection locked="0"/>
    </xf>
    <xf numFmtId="9" fontId="3" fillId="2" borderId="11" xfId="1" applyFont="1" applyFill="1" applyBorder="1" applyAlignment="1" applyProtection="1">
      <alignment horizontal="left" vertical="top" wrapText="1"/>
      <protection locked="0"/>
    </xf>
    <xf numFmtId="9" fontId="3" fillId="2" borderId="1" xfId="1" applyFont="1" applyFill="1" applyBorder="1" applyAlignment="1" applyProtection="1">
      <alignment horizontal="left" vertical="top" wrapText="1"/>
      <protection locked="0"/>
    </xf>
    <xf numFmtId="9" fontId="3" fillId="2" borderId="12" xfId="1" applyFont="1" applyFill="1" applyBorder="1" applyAlignment="1" applyProtection="1">
      <alignment horizontal="left" vertical="top" wrapText="1"/>
      <protection locked="0"/>
    </xf>
    <xf numFmtId="9" fontId="3" fillId="7" borderId="10" xfId="1" applyFont="1" applyFill="1" applyBorder="1" applyAlignment="1" applyProtection="1">
      <alignment horizontal="left" vertical="top" wrapText="1"/>
    </xf>
    <xf numFmtId="9" fontId="2" fillId="2" borderId="35" xfId="1" applyFont="1" applyFill="1" applyBorder="1" applyAlignment="1" applyProtection="1">
      <alignment horizontal="center" vertical="top" wrapText="1"/>
    </xf>
    <xf numFmtId="9" fontId="2" fillId="2" borderId="49" xfId="1" applyFont="1" applyFill="1" applyBorder="1" applyAlignment="1" applyProtection="1">
      <alignment horizontal="center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 applyProtection="1">
      <alignment horizontal="left" vertical="top"/>
      <protection locked="0"/>
    </xf>
    <xf numFmtId="0" fontId="2" fillId="2" borderId="50" xfId="0" applyFont="1" applyFill="1" applyBorder="1" applyAlignment="1" applyProtection="1">
      <alignment horizontal="left" vertical="top"/>
      <protection locked="0"/>
    </xf>
    <xf numFmtId="0" fontId="2" fillId="2" borderId="57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 applyProtection="1">
      <alignment horizontal="left" vertical="top"/>
      <protection locked="0"/>
    </xf>
    <xf numFmtId="14" fontId="2" fillId="2" borderId="50" xfId="0" applyNumberFormat="1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 applyProtection="1">
      <alignment horizontal="left" vertical="top" wrapText="1"/>
      <protection locked="0"/>
    </xf>
    <xf numFmtId="0" fontId="2" fillId="2" borderId="62" xfId="0" applyFont="1" applyFill="1" applyBorder="1" applyAlignment="1" applyProtection="1">
      <alignment horizontal="left" vertical="top" wrapText="1"/>
      <protection locked="0"/>
    </xf>
    <xf numFmtId="0" fontId="2" fillId="2" borderId="55" xfId="0" applyFont="1" applyFill="1" applyBorder="1" applyAlignment="1" applyProtection="1">
      <alignment horizontal="left" vertical="top" wrapText="1"/>
      <protection locked="0"/>
    </xf>
    <xf numFmtId="9" fontId="2" fillId="2" borderId="35" xfId="1" applyFont="1" applyFill="1" applyBorder="1" applyAlignment="1" applyProtection="1">
      <alignment horizontal="left" vertical="top" wrapText="1"/>
    </xf>
    <xf numFmtId="9" fontId="2" fillId="2" borderId="28" xfId="1" applyFont="1" applyFill="1" applyBorder="1" applyAlignment="1" applyProtection="1">
      <alignment horizontal="left" vertical="top" wrapText="1"/>
    </xf>
    <xf numFmtId="9" fontId="3" fillId="0" borderId="50" xfId="1" applyFont="1" applyFill="1" applyBorder="1" applyAlignment="1" applyProtection="1">
      <alignment horizontal="left" vertical="top" wrapText="1"/>
      <protection locked="0"/>
    </xf>
    <xf numFmtId="9" fontId="3" fillId="0" borderId="57" xfId="1" applyFont="1" applyFill="1" applyBorder="1" applyAlignment="1" applyProtection="1">
      <alignment horizontal="left" vertical="top" wrapText="1"/>
      <protection locked="0"/>
    </xf>
    <xf numFmtId="9" fontId="3" fillId="0" borderId="31" xfId="1" applyFont="1" applyFill="1" applyBorder="1" applyAlignment="1" applyProtection="1">
      <alignment horizontal="left" vertical="top" wrapText="1"/>
      <protection locked="0"/>
    </xf>
    <xf numFmtId="9" fontId="3" fillId="0" borderId="18" xfId="1" applyFont="1" applyFill="1" applyBorder="1" applyAlignment="1" applyProtection="1">
      <alignment horizontal="left" vertical="top" wrapText="1"/>
      <protection locked="0"/>
    </xf>
    <xf numFmtId="9" fontId="3" fillId="0" borderId="53" xfId="1" applyFont="1" applyFill="1" applyBorder="1" applyAlignment="1" applyProtection="1">
      <alignment horizontal="left" vertical="top" wrapText="1"/>
      <protection locked="0"/>
    </xf>
    <xf numFmtId="9" fontId="3" fillId="0" borderId="19" xfId="1" applyFont="1" applyFill="1" applyBorder="1" applyAlignment="1" applyProtection="1">
      <alignment horizontal="left" vertical="top" wrapText="1"/>
      <protection locked="0"/>
    </xf>
    <xf numFmtId="9" fontId="3" fillId="3" borderId="24" xfId="1" applyFont="1" applyFill="1" applyBorder="1" applyAlignment="1" applyProtection="1">
      <alignment horizontal="left" vertical="top"/>
      <protection locked="0"/>
    </xf>
    <xf numFmtId="9" fontId="3" fillId="3" borderId="32" xfId="1" applyFont="1" applyFill="1" applyBorder="1" applyAlignment="1" applyProtection="1">
      <alignment horizontal="left" vertical="top"/>
      <protection locked="0"/>
    </xf>
    <xf numFmtId="9" fontId="3" fillId="3" borderId="42" xfId="1" applyFont="1" applyFill="1" applyBorder="1" applyAlignment="1" applyProtection="1">
      <alignment horizontal="left" vertical="top"/>
      <protection locked="0"/>
    </xf>
    <xf numFmtId="9" fontId="3" fillId="0" borderId="21" xfId="1" applyFont="1" applyFill="1" applyBorder="1" applyAlignment="1" applyProtection="1">
      <alignment horizontal="left" vertical="top" wrapText="1"/>
      <protection locked="0"/>
    </xf>
    <xf numFmtId="9" fontId="3" fillId="0" borderId="22" xfId="1" applyFont="1" applyFill="1" applyBorder="1" applyAlignment="1" applyProtection="1">
      <alignment horizontal="left" vertical="top" wrapText="1"/>
      <protection locked="0"/>
    </xf>
    <xf numFmtId="9" fontId="3" fillId="0" borderId="23" xfId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3" fillId="7" borderId="58" xfId="0" applyFont="1" applyFill="1" applyBorder="1" applyAlignment="1">
      <alignment horizontal="left" vertical="top" wrapText="1"/>
    </xf>
    <xf numFmtId="0" fontId="3" fillId="7" borderId="47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 wrapText="1"/>
    </xf>
    <xf numFmtId="0" fontId="2" fillId="0" borderId="52" xfId="0" applyFont="1" applyBorder="1" applyAlignment="1" applyProtection="1">
      <alignment horizontal="left" vertical="top" wrapText="1"/>
      <protection locked="0"/>
    </xf>
    <xf numFmtId="0" fontId="3" fillId="7" borderId="15" xfId="0" applyFont="1" applyFill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9" fontId="4" fillId="2" borderId="30" xfId="1" applyFont="1" applyFill="1" applyBorder="1" applyAlignment="1" applyProtection="1">
      <alignment horizontal="center" vertical="top" wrapText="1"/>
    </xf>
    <xf numFmtId="9" fontId="4" fillId="2" borderId="25" xfId="1" applyFont="1" applyFill="1" applyBorder="1" applyAlignment="1" applyProtection="1">
      <alignment horizontal="center" vertical="top" wrapText="1"/>
    </xf>
    <xf numFmtId="0" fontId="0" fillId="0" borderId="3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9" fontId="4" fillId="2" borderId="25" xfId="1" applyFont="1" applyFill="1" applyBorder="1" applyAlignment="1" applyProtection="1">
      <alignment horizontal="left" vertical="top" wrapText="1"/>
    </xf>
    <xf numFmtId="0" fontId="0" fillId="0" borderId="5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7" borderId="8" xfId="0" applyFont="1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2" fillId="2" borderId="50" xfId="0" applyFont="1" applyFill="1" applyBorder="1" applyAlignment="1" applyProtection="1">
      <alignment vertical="top"/>
      <protection locked="0"/>
    </xf>
    <xf numFmtId="0" fontId="2" fillId="2" borderId="57" xfId="0" applyFont="1" applyFill="1" applyBorder="1" applyAlignment="1" applyProtection="1">
      <alignment vertical="top"/>
      <protection locked="0"/>
    </xf>
    <xf numFmtId="0" fontId="2" fillId="2" borderId="31" xfId="0" applyFont="1" applyFill="1" applyBorder="1" applyAlignment="1" applyProtection="1">
      <alignment vertical="top"/>
      <protection locked="0"/>
    </xf>
  </cellXfs>
  <cellStyles count="2">
    <cellStyle name="Procent" xfId="1" builtinId="5"/>
    <cellStyle name="Standaard" xfId="0" builtinId="0"/>
  </cellStyles>
  <dxfs count="10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A9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546624</xdr:colOff>
      <xdr:row>1</xdr:row>
      <xdr:rowOff>118971</xdr:rowOff>
    </xdr:from>
    <xdr:to>
      <xdr:col>11</xdr:col>
      <xdr:colOff>354809</xdr:colOff>
      <xdr:row>5</xdr:row>
      <xdr:rowOff>81916</xdr:rowOff>
    </xdr:to>
    <xdr:pic>
      <xdr:nvPicPr>
        <xdr:cNvPr id="2" name="Afbeelding 1" descr="Peridos">
          <a:extLst>
            <a:ext uri="{FF2B5EF4-FFF2-40B4-BE49-F238E27FC236}">
              <a16:creationId xmlns:a16="http://schemas.microsoft.com/office/drawing/2014/main" id="{52AD7EFC-0CFF-438A-8BA0-D7A7BBE61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059" y="309471"/>
          <a:ext cx="2259838" cy="799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2956035</xdr:colOff>
      <xdr:row>1</xdr:row>
      <xdr:rowOff>127253</xdr:rowOff>
    </xdr:from>
    <xdr:to>
      <xdr:col>12</xdr:col>
      <xdr:colOff>5202621</xdr:colOff>
      <xdr:row>5</xdr:row>
      <xdr:rowOff>33048</xdr:rowOff>
    </xdr:to>
    <xdr:pic>
      <xdr:nvPicPr>
        <xdr:cNvPr id="5" name="Afbeelding 4" descr="Peridos">
          <a:extLst>
            <a:ext uri="{FF2B5EF4-FFF2-40B4-BE49-F238E27FC236}">
              <a16:creationId xmlns:a16="http://schemas.microsoft.com/office/drawing/2014/main" id="{4E526C4F-3DDF-47E9-A735-5F71C405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018" y="317753"/>
          <a:ext cx="2246586" cy="726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655B-69B7-43BF-A86E-BDA53B0DB5D4}">
  <sheetPr>
    <pageSetUpPr fitToPage="1"/>
  </sheetPr>
  <dimension ref="A1:M54"/>
  <sheetViews>
    <sheetView zoomScaleNormal="100" workbookViewId="0">
      <selection activeCell="B11" sqref="B11:L11"/>
    </sheetView>
  </sheetViews>
  <sheetFormatPr defaultRowHeight="15" x14ac:dyDescent="0.25"/>
  <cols>
    <col min="1" max="1" width="1.28515625" customWidth="1"/>
    <col min="2" max="4" width="15.7109375" customWidth="1"/>
    <col min="13" max="13" width="1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" x14ac:dyDescent="0.25">
      <c r="A3" s="1"/>
      <c r="B3" s="204" t="s">
        <v>221</v>
      </c>
      <c r="C3" s="204"/>
      <c r="D3" s="204"/>
      <c r="E3" s="204"/>
      <c r="F3" s="204"/>
      <c r="G3" s="204"/>
      <c r="H3" s="204"/>
      <c r="I3" s="204"/>
      <c r="J3" s="204"/>
      <c r="K3" s="204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 x14ac:dyDescent="0.3">
      <c r="A6" s="1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"/>
    </row>
    <row r="7" spans="1:13" ht="15.75" thickBot="1" x14ac:dyDescent="0.3">
      <c r="A7" s="1"/>
      <c r="B7" s="190" t="s">
        <v>223</v>
      </c>
      <c r="C7" s="208" t="s">
        <v>234</v>
      </c>
      <c r="D7" s="206"/>
      <c r="E7" s="206"/>
      <c r="F7" s="206"/>
      <c r="G7" s="206"/>
      <c r="H7" s="206"/>
      <c r="I7" s="206"/>
      <c r="J7" s="206"/>
      <c r="K7" s="206"/>
      <c r="L7" s="207"/>
      <c r="M7" s="1"/>
    </row>
    <row r="8" spans="1:13" ht="15.75" thickBot="1" x14ac:dyDescent="0.3">
      <c r="A8" s="1"/>
      <c r="B8" s="190" t="s">
        <v>222</v>
      </c>
      <c r="C8" s="205">
        <v>44977</v>
      </c>
      <c r="D8" s="206"/>
      <c r="E8" s="206"/>
      <c r="F8" s="206"/>
      <c r="G8" s="206"/>
      <c r="H8" s="206"/>
      <c r="I8" s="206"/>
      <c r="J8" s="206"/>
      <c r="K8" s="206"/>
      <c r="L8" s="207"/>
      <c r="M8" s="1"/>
    </row>
    <row r="9" spans="1:13" ht="15.75" thickBot="1" x14ac:dyDescent="0.3">
      <c r="A9" s="1"/>
      <c r="B9" s="190" t="s">
        <v>224</v>
      </c>
      <c r="C9" s="208" t="s">
        <v>233</v>
      </c>
      <c r="D9" s="206"/>
      <c r="E9" s="206"/>
      <c r="F9" s="206"/>
      <c r="G9" s="206"/>
      <c r="H9" s="206"/>
      <c r="I9" s="206"/>
      <c r="J9" s="206"/>
      <c r="K9" s="206"/>
      <c r="L9" s="207"/>
      <c r="M9" s="1"/>
    </row>
    <row r="10" spans="1:13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thickBot="1" x14ac:dyDescent="0.3">
      <c r="A11" s="1"/>
      <c r="B11" s="215" t="s">
        <v>225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7"/>
      <c r="M11" s="1"/>
    </row>
    <row r="12" spans="1:13" ht="15.75" thickBot="1" x14ac:dyDescent="0.3">
      <c r="A12" s="1"/>
      <c r="B12" s="183" t="s">
        <v>223</v>
      </c>
      <c r="C12" s="183" t="s">
        <v>227</v>
      </c>
      <c r="D12" s="183" t="s">
        <v>226</v>
      </c>
      <c r="E12" s="218" t="s">
        <v>228</v>
      </c>
      <c r="F12" s="219"/>
      <c r="G12" s="219"/>
      <c r="H12" s="219"/>
      <c r="I12" s="219"/>
      <c r="J12" s="219"/>
      <c r="K12" s="219"/>
      <c r="L12" s="220"/>
      <c r="M12" s="1"/>
    </row>
    <row r="13" spans="1:13" ht="42" customHeight="1" x14ac:dyDescent="0.25">
      <c r="A13" s="1"/>
      <c r="B13" s="191" t="s">
        <v>229</v>
      </c>
      <c r="C13" s="196">
        <v>45099</v>
      </c>
      <c r="D13" s="196">
        <v>44977</v>
      </c>
      <c r="E13" s="221" t="s">
        <v>230</v>
      </c>
      <c r="F13" s="222"/>
      <c r="G13" s="222"/>
      <c r="H13" s="222"/>
      <c r="I13" s="222"/>
      <c r="J13" s="222"/>
      <c r="K13" s="222"/>
      <c r="L13" s="223"/>
      <c r="M13" s="1"/>
    </row>
    <row r="14" spans="1:13" x14ac:dyDescent="0.25">
      <c r="A14" s="1"/>
      <c r="B14" s="192"/>
      <c r="C14" s="194"/>
      <c r="D14" s="194"/>
      <c r="E14" s="209"/>
      <c r="F14" s="210"/>
      <c r="G14" s="210"/>
      <c r="H14" s="210"/>
      <c r="I14" s="210"/>
      <c r="J14" s="210"/>
      <c r="K14" s="210"/>
      <c r="L14" s="211"/>
      <c r="M14" s="1"/>
    </row>
    <row r="15" spans="1:13" x14ac:dyDescent="0.25">
      <c r="A15" s="1"/>
      <c r="B15" s="192"/>
      <c r="C15" s="194"/>
      <c r="D15" s="194"/>
      <c r="E15" s="209"/>
      <c r="F15" s="210"/>
      <c r="G15" s="210"/>
      <c r="H15" s="210"/>
      <c r="I15" s="210"/>
      <c r="J15" s="210"/>
      <c r="K15" s="210"/>
      <c r="L15" s="211"/>
      <c r="M15" s="1"/>
    </row>
    <row r="16" spans="1:13" x14ac:dyDescent="0.25">
      <c r="A16" s="1"/>
      <c r="B16" s="192"/>
      <c r="C16" s="194"/>
      <c r="D16" s="194"/>
      <c r="E16" s="209"/>
      <c r="F16" s="210"/>
      <c r="G16" s="210"/>
      <c r="H16" s="210"/>
      <c r="I16" s="210"/>
      <c r="J16" s="210"/>
      <c r="K16" s="210"/>
      <c r="L16" s="211"/>
      <c r="M16" s="1"/>
    </row>
    <row r="17" spans="1:13" x14ac:dyDescent="0.25">
      <c r="A17" s="1"/>
      <c r="B17" s="192"/>
      <c r="C17" s="194"/>
      <c r="D17" s="194"/>
      <c r="E17" s="209"/>
      <c r="F17" s="210"/>
      <c r="G17" s="210"/>
      <c r="H17" s="210"/>
      <c r="I17" s="210"/>
      <c r="J17" s="210"/>
      <c r="K17" s="210"/>
      <c r="L17" s="211"/>
      <c r="M17" s="1"/>
    </row>
    <row r="18" spans="1:13" ht="15.75" thickBot="1" x14ac:dyDescent="0.3">
      <c r="A18" s="1"/>
      <c r="B18" s="193"/>
      <c r="C18" s="195"/>
      <c r="D18" s="195"/>
      <c r="E18" s="212"/>
      <c r="F18" s="213"/>
      <c r="G18" s="213"/>
      <c r="H18" s="213"/>
      <c r="I18" s="213"/>
      <c r="J18" s="213"/>
      <c r="K18" s="213"/>
      <c r="L18" s="21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sheetProtection algorithmName="SHA-512" hashValue="tOpAjHy1w0EC+JY0m/8jgjtYCXVdITYHZp7qghHB9lk5ygZrer/crGDGBfsXxEpe0j3moj4nt+jMHKNU8Toa4g==" saltValue="sYGBeYQhmxpr26+RW1RsWw==" spinCount="100000" sheet="1" objects="1" scenarios="1"/>
  <mergeCells count="12">
    <mergeCell ref="E18:L18"/>
    <mergeCell ref="B11:L11"/>
    <mergeCell ref="E12:L12"/>
    <mergeCell ref="E13:L13"/>
    <mergeCell ref="E14:L14"/>
    <mergeCell ref="E15:L15"/>
    <mergeCell ref="E16:L16"/>
    <mergeCell ref="B3:K3"/>
    <mergeCell ref="C8:L8"/>
    <mergeCell ref="C9:L9"/>
    <mergeCell ref="C7:L7"/>
    <mergeCell ref="E17:L17"/>
  </mergeCells>
  <pageMargins left="0.7" right="0.7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D1251"/>
  <sheetViews>
    <sheetView tabSelected="1" zoomScaleNormal="100" workbookViewId="0">
      <selection activeCell="D7" sqref="D7:M7"/>
    </sheetView>
  </sheetViews>
  <sheetFormatPr defaultColWidth="9" defaultRowHeight="15" customHeight="1" x14ac:dyDescent="0.25"/>
  <cols>
    <col min="1" max="1" width="5" style="1" customWidth="1"/>
    <col min="2" max="2" width="4" style="1" customWidth="1"/>
    <col min="3" max="3" width="33" style="82" customWidth="1"/>
    <col min="4" max="4" width="15.42578125" style="1" bestFit="1" customWidth="1"/>
    <col min="5" max="5" width="7.85546875" style="1" bestFit="1" customWidth="1"/>
    <col min="6" max="7" width="6.85546875" style="1" bestFit="1" customWidth="1"/>
    <col min="8" max="8" width="7.85546875" style="1" customWidth="1"/>
    <col min="9" max="9" width="8" style="1" customWidth="1"/>
    <col min="10" max="12" width="6.85546875" style="1" bestFit="1" customWidth="1"/>
    <col min="13" max="13" width="86" style="2" customWidth="1"/>
    <col min="14" max="16384" width="9" style="1"/>
  </cols>
  <sheetData>
    <row r="1" spans="3:13" ht="15" customHeight="1" x14ac:dyDescent="0.25">
      <c r="C1" s="1"/>
      <c r="M1" s="1"/>
    </row>
    <row r="2" spans="3:13" ht="15" customHeight="1" x14ac:dyDescent="0.25">
      <c r="C2" s="1"/>
      <c r="M2" s="1"/>
    </row>
    <row r="3" spans="3:13" ht="20.100000000000001" customHeight="1" x14ac:dyDescent="0.25">
      <c r="C3" s="204" t="s">
        <v>0</v>
      </c>
      <c r="D3" s="204"/>
      <c r="E3" s="204"/>
      <c r="F3" s="204"/>
      <c r="G3" s="204"/>
      <c r="H3" s="204"/>
      <c r="I3" s="204"/>
      <c r="J3" s="204"/>
      <c r="K3" s="204"/>
      <c r="L3" s="204"/>
      <c r="M3" s="1"/>
    </row>
    <row r="4" spans="3:13" ht="15" customHeight="1" x14ac:dyDescent="0.25">
      <c r="C4" s="1"/>
      <c r="M4" s="1"/>
    </row>
    <row r="5" spans="3:13" ht="15" customHeight="1" x14ac:dyDescent="0.25">
      <c r="C5" s="1"/>
      <c r="M5" s="1"/>
    </row>
    <row r="6" spans="3:13" ht="15" customHeight="1" thickBot="1" x14ac:dyDescent="0.3"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3:13" ht="15" customHeight="1" x14ac:dyDescent="0.25">
      <c r="C7" s="86" t="s">
        <v>195</v>
      </c>
      <c r="D7" s="278"/>
      <c r="E7" s="279"/>
      <c r="F7" s="279"/>
      <c r="G7" s="279"/>
      <c r="H7" s="279"/>
      <c r="I7" s="279"/>
      <c r="J7" s="279"/>
      <c r="K7" s="279"/>
      <c r="L7" s="279"/>
      <c r="M7" s="280"/>
    </row>
    <row r="8" spans="3:13" ht="15" customHeight="1" x14ac:dyDescent="0.25">
      <c r="C8" s="87" t="s">
        <v>192</v>
      </c>
      <c r="D8" s="281"/>
      <c r="E8" s="282"/>
      <c r="F8" s="282"/>
      <c r="G8" s="282"/>
      <c r="H8" s="282"/>
      <c r="I8" s="282"/>
      <c r="J8" s="282"/>
      <c r="K8" s="282"/>
      <c r="L8" s="282"/>
      <c r="M8" s="283"/>
    </row>
    <row r="9" spans="3:13" ht="15" customHeight="1" x14ac:dyDescent="0.25">
      <c r="C9" s="87" t="s">
        <v>1</v>
      </c>
      <c r="D9" s="281"/>
      <c r="E9" s="282"/>
      <c r="F9" s="282"/>
      <c r="G9" s="282"/>
      <c r="H9" s="282"/>
      <c r="I9" s="282"/>
      <c r="J9" s="282"/>
      <c r="K9" s="282"/>
      <c r="L9" s="282"/>
      <c r="M9" s="283"/>
    </row>
    <row r="10" spans="3:13" ht="15" customHeight="1" x14ac:dyDescent="0.25">
      <c r="C10" s="87" t="s">
        <v>2</v>
      </c>
      <c r="D10" s="281"/>
      <c r="E10" s="282"/>
      <c r="F10" s="282"/>
      <c r="G10" s="282"/>
      <c r="H10" s="282"/>
      <c r="I10" s="282"/>
      <c r="J10" s="282"/>
      <c r="K10" s="282"/>
      <c r="L10" s="282"/>
      <c r="M10" s="283"/>
    </row>
    <row r="11" spans="3:13" ht="15" customHeight="1" x14ac:dyDescent="0.25">
      <c r="C11" s="87" t="s">
        <v>235</v>
      </c>
      <c r="D11" s="329"/>
      <c r="E11" s="330"/>
      <c r="F11" s="330"/>
      <c r="G11" s="330"/>
      <c r="H11" s="330"/>
      <c r="I11" s="330"/>
      <c r="J11" s="330"/>
      <c r="K11" s="330"/>
      <c r="L11" s="330"/>
      <c r="M11" s="331"/>
    </row>
    <row r="12" spans="3:13" ht="15" customHeight="1" x14ac:dyDescent="0.25">
      <c r="C12" s="3" t="s">
        <v>3</v>
      </c>
      <c r="D12" s="284"/>
      <c r="E12" s="282"/>
      <c r="F12" s="282"/>
      <c r="G12" s="282"/>
      <c r="H12" s="282"/>
      <c r="I12" s="282"/>
      <c r="J12" s="282"/>
      <c r="K12" s="282"/>
      <c r="L12" s="282"/>
      <c r="M12" s="283"/>
    </row>
    <row r="13" spans="3:13" ht="15.75" customHeight="1" thickBot="1" x14ac:dyDescent="0.3">
      <c r="C13" s="3" t="s">
        <v>4</v>
      </c>
      <c r="D13" s="288"/>
      <c r="E13" s="289"/>
      <c r="F13" s="289"/>
      <c r="G13" s="289"/>
      <c r="H13" s="289"/>
      <c r="I13" s="289"/>
      <c r="J13" s="289"/>
      <c r="K13" s="289"/>
      <c r="L13" s="289"/>
      <c r="M13" s="290"/>
    </row>
    <row r="14" spans="3:13" ht="13.5" thickBot="1" x14ac:dyDescent="0.3">
      <c r="C14" s="89" t="s">
        <v>239</v>
      </c>
      <c r="D14" s="200">
        <f>H188</f>
        <v>0</v>
      </c>
      <c r="E14" s="203">
        <f>H189</f>
        <v>0</v>
      </c>
      <c r="F14" s="201"/>
      <c r="G14" s="201"/>
      <c r="H14" s="201"/>
      <c r="I14" s="201"/>
      <c r="J14" s="201"/>
      <c r="K14" s="201"/>
      <c r="L14" s="201"/>
      <c r="M14" s="202"/>
    </row>
    <row r="15" spans="3:13" ht="15.75" thickBot="1" x14ac:dyDescent="0.3">
      <c r="C15" s="89" t="s">
        <v>6</v>
      </c>
      <c r="D15" s="215" t="str">
        <f>IF(H188&lt;123,"Onvoldoende","Voldoende")</f>
        <v>Onvoldoende</v>
      </c>
      <c r="E15" s="321"/>
      <c r="F15" s="321"/>
      <c r="G15" s="321"/>
      <c r="H15" s="321"/>
      <c r="I15" s="321"/>
      <c r="J15" s="321"/>
      <c r="K15" s="321"/>
      <c r="L15" s="321"/>
      <c r="M15" s="322"/>
    </row>
    <row r="16" spans="3:13" ht="15" customHeight="1" x14ac:dyDescent="0.25">
      <c r="C16" s="285"/>
      <c r="D16" s="286"/>
      <c r="E16" s="286"/>
      <c r="F16" s="286"/>
      <c r="G16" s="286"/>
      <c r="H16" s="286"/>
      <c r="I16" s="286"/>
      <c r="J16" s="286"/>
      <c r="K16" s="286"/>
      <c r="L16" s="286"/>
      <c r="M16" s="287"/>
    </row>
    <row r="17" spans="3:13" ht="15" customHeight="1" x14ac:dyDescent="0.25">
      <c r="C17" s="308" t="s">
        <v>7</v>
      </c>
      <c r="D17" s="305"/>
      <c r="E17" s="305" t="s">
        <v>193</v>
      </c>
      <c r="F17" s="306"/>
      <c r="G17" s="306"/>
      <c r="H17" s="305" t="s">
        <v>194</v>
      </c>
      <c r="I17" s="306"/>
      <c r="J17" s="306"/>
      <c r="K17" s="105"/>
      <c r="L17" s="105"/>
      <c r="M17" s="106"/>
    </row>
    <row r="18" spans="3:13" ht="15" customHeight="1" x14ac:dyDescent="0.25">
      <c r="C18" s="87"/>
      <c r="D18" s="105"/>
      <c r="E18" s="306"/>
      <c r="F18" s="306"/>
      <c r="G18" s="306"/>
      <c r="H18" s="306"/>
      <c r="I18" s="306"/>
      <c r="J18" s="306"/>
      <c r="K18" s="105"/>
      <c r="L18" s="105"/>
      <c r="M18" s="106"/>
    </row>
    <row r="19" spans="3:13" ht="15" customHeight="1" x14ac:dyDescent="0.25">
      <c r="C19" s="87"/>
      <c r="D19" s="105"/>
      <c r="E19" s="306"/>
      <c r="F19" s="306"/>
      <c r="G19" s="306"/>
      <c r="H19" s="306"/>
      <c r="I19" s="306"/>
      <c r="J19" s="306"/>
      <c r="K19" s="105"/>
      <c r="L19" s="105"/>
      <c r="M19" s="106"/>
    </row>
    <row r="20" spans="3:13" ht="15" customHeight="1" x14ac:dyDescent="0.25">
      <c r="C20" s="87"/>
      <c r="D20" s="105"/>
      <c r="E20" s="306"/>
      <c r="F20" s="306"/>
      <c r="G20" s="306"/>
      <c r="H20" s="306"/>
      <c r="I20" s="306"/>
      <c r="J20" s="306"/>
      <c r="K20" s="105"/>
      <c r="L20" s="105"/>
      <c r="M20" s="106"/>
    </row>
    <row r="21" spans="3:13" ht="15" customHeight="1" x14ac:dyDescent="0.25">
      <c r="C21" s="155" t="s">
        <v>214</v>
      </c>
      <c r="D21" s="105"/>
      <c r="E21" s="306"/>
      <c r="F21" s="306"/>
      <c r="G21" s="306"/>
      <c r="H21" s="306"/>
      <c r="I21" s="306"/>
      <c r="J21" s="306"/>
      <c r="K21" s="105"/>
      <c r="L21" s="105"/>
      <c r="M21" s="106"/>
    </row>
    <row r="22" spans="3:13" ht="15" customHeight="1" x14ac:dyDescent="0.25">
      <c r="C22" s="155" t="s">
        <v>215</v>
      </c>
      <c r="D22" s="105"/>
      <c r="E22" s="306"/>
      <c r="F22" s="306"/>
      <c r="G22" s="306"/>
      <c r="H22" s="306"/>
      <c r="I22" s="306"/>
      <c r="J22" s="306"/>
      <c r="K22" s="105"/>
      <c r="L22" s="105"/>
      <c r="M22" s="106"/>
    </row>
    <row r="23" spans="3:13" ht="13.5" thickBot="1" x14ac:dyDescent="0.3">
      <c r="C23" s="101"/>
      <c r="D23" s="107"/>
      <c r="E23" s="307"/>
      <c r="F23" s="307"/>
      <c r="G23" s="307"/>
      <c r="H23" s="307"/>
      <c r="I23" s="307"/>
      <c r="J23" s="307"/>
      <c r="K23" s="107"/>
      <c r="L23" s="107"/>
      <c r="M23" s="108"/>
    </row>
    <row r="24" spans="3:13" ht="15" customHeight="1" thickBot="1" x14ac:dyDescent="0.3">
      <c r="C24" s="1"/>
      <c r="M24" s="4"/>
    </row>
    <row r="25" spans="3:13" ht="15" customHeight="1" x14ac:dyDescent="0.25">
      <c r="C25" s="156" t="s">
        <v>8</v>
      </c>
      <c r="D25" s="310" t="s">
        <v>9</v>
      </c>
      <c r="E25" s="311"/>
      <c r="F25" s="312" t="s">
        <v>10</v>
      </c>
      <c r="G25" s="312"/>
      <c r="H25" s="312"/>
      <c r="I25" s="312" t="s">
        <v>11</v>
      </c>
      <c r="J25" s="312"/>
      <c r="K25" s="314"/>
      <c r="M25" s="1"/>
    </row>
    <row r="26" spans="3:13" ht="15" customHeight="1" x14ac:dyDescent="0.25">
      <c r="C26" s="158" t="s">
        <v>12</v>
      </c>
      <c r="D26" s="244"/>
      <c r="E26" s="244"/>
      <c r="F26" s="244"/>
      <c r="G26" s="244"/>
      <c r="H26" s="244"/>
      <c r="I26" s="244"/>
      <c r="J26" s="244"/>
      <c r="K26" s="245"/>
      <c r="M26" s="1"/>
    </row>
    <row r="27" spans="3:13" ht="15" customHeight="1" x14ac:dyDescent="0.25">
      <c r="C27" s="157" t="s">
        <v>13</v>
      </c>
      <c r="D27" s="244"/>
      <c r="E27" s="244"/>
      <c r="F27" s="244"/>
      <c r="G27" s="244"/>
      <c r="H27" s="244"/>
      <c r="I27" s="244"/>
      <c r="J27" s="244"/>
      <c r="K27" s="245"/>
      <c r="M27" s="1"/>
    </row>
    <row r="28" spans="3:13" ht="15" customHeight="1" x14ac:dyDescent="0.25">
      <c r="C28" s="157" t="s">
        <v>196</v>
      </c>
      <c r="D28" s="244"/>
      <c r="E28" s="244"/>
      <c r="F28" s="244"/>
      <c r="G28" s="244"/>
      <c r="H28" s="244"/>
      <c r="I28" s="244"/>
      <c r="J28" s="244"/>
      <c r="K28" s="245"/>
      <c r="M28" s="1"/>
    </row>
    <row r="29" spans="3:13" ht="15" customHeight="1" x14ac:dyDescent="0.25">
      <c r="C29" s="102" t="s">
        <v>236</v>
      </c>
      <c r="D29" s="244"/>
      <c r="E29" s="244"/>
      <c r="F29" s="244"/>
      <c r="G29" s="244"/>
      <c r="H29" s="244"/>
      <c r="I29" s="244"/>
      <c r="J29" s="244"/>
      <c r="K29" s="245"/>
      <c r="M29" s="1"/>
    </row>
    <row r="30" spans="3:13" ht="15" customHeight="1" x14ac:dyDescent="0.25">
      <c r="C30" s="102" t="s">
        <v>14</v>
      </c>
      <c r="D30" s="309"/>
      <c r="E30" s="309"/>
      <c r="F30" s="309"/>
      <c r="G30" s="309"/>
      <c r="H30" s="309"/>
      <c r="I30" s="309"/>
      <c r="J30" s="309"/>
      <c r="K30" s="313"/>
      <c r="M30" s="1"/>
    </row>
    <row r="31" spans="3:13" ht="15" customHeight="1" x14ac:dyDescent="0.25">
      <c r="C31" s="197" t="s">
        <v>237</v>
      </c>
      <c r="D31" s="246"/>
      <c r="E31" s="247"/>
      <c r="F31" s="246"/>
      <c r="G31" s="248"/>
      <c r="H31" s="247"/>
      <c r="I31" s="246"/>
      <c r="J31" s="248"/>
      <c r="K31" s="249"/>
      <c r="M31" s="1"/>
    </row>
    <row r="32" spans="3:13" ht="15" customHeight="1" thickBot="1" x14ac:dyDescent="0.3">
      <c r="C32" s="198" t="s">
        <v>238</v>
      </c>
      <c r="D32" s="250"/>
      <c r="E32" s="253"/>
      <c r="F32" s="250"/>
      <c r="G32" s="251"/>
      <c r="H32" s="253"/>
      <c r="I32" s="250"/>
      <c r="J32" s="251"/>
      <c r="K32" s="252"/>
      <c r="M32" s="1"/>
    </row>
    <row r="33" spans="2:13" ht="15" customHeight="1" thickBot="1" x14ac:dyDescent="0.3">
      <c r="C33" s="6"/>
      <c r="E33" s="7"/>
      <c r="F33" s="7"/>
      <c r="G33" s="7"/>
      <c r="H33" s="7"/>
      <c r="I33" s="7"/>
      <c r="M33" s="1"/>
    </row>
    <row r="34" spans="2:13" ht="15" customHeight="1" thickBot="1" x14ac:dyDescent="0.3">
      <c r="C34" s="215" t="s">
        <v>15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7"/>
    </row>
    <row r="35" spans="2:13" ht="13.5" thickBot="1" x14ac:dyDescent="0.3">
      <c r="C35" s="183"/>
      <c r="D35" s="184" t="s">
        <v>5</v>
      </c>
      <c r="E35" s="185" t="s">
        <v>9</v>
      </c>
      <c r="F35" s="185" t="s">
        <v>10</v>
      </c>
      <c r="G35" s="185" t="s">
        <v>11</v>
      </c>
      <c r="H35" s="185" t="s">
        <v>16</v>
      </c>
      <c r="I35" s="186" t="s">
        <v>17</v>
      </c>
      <c r="J35" s="186" t="s">
        <v>9</v>
      </c>
      <c r="K35" s="185" t="s">
        <v>10</v>
      </c>
      <c r="L35" s="187" t="s">
        <v>11</v>
      </c>
      <c r="M35" s="160" t="s">
        <v>18</v>
      </c>
    </row>
    <row r="36" spans="2:13" ht="15.75" customHeight="1" thickBot="1" x14ac:dyDescent="0.3">
      <c r="C36" s="218" t="s">
        <v>198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20"/>
    </row>
    <row r="37" spans="2:13" ht="15" customHeight="1" thickBot="1" x14ac:dyDescent="0.3">
      <c r="B37" s="2"/>
      <c r="C37" s="232" t="s">
        <v>19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4"/>
    </row>
    <row r="38" spans="2:13" ht="15" customHeight="1" x14ac:dyDescent="0.25">
      <c r="B38" s="2"/>
      <c r="C38" s="237" t="s">
        <v>216</v>
      </c>
      <c r="D38" s="35" t="s">
        <v>20</v>
      </c>
      <c r="E38" s="37"/>
      <c r="F38" s="9"/>
      <c r="G38" s="38"/>
      <c r="H38" s="115">
        <f>SUMIF(E38:G38,"&gt;0")</f>
        <v>0</v>
      </c>
      <c r="I38" s="85">
        <f>COUNTIF(E38:G38,"a")</f>
        <v>0</v>
      </c>
      <c r="J38" s="10"/>
      <c r="K38" s="11"/>
      <c r="L38" s="12"/>
      <c r="M38" s="13" t="s">
        <v>21</v>
      </c>
    </row>
    <row r="39" spans="2:13" ht="15" customHeight="1" thickBot="1" x14ac:dyDescent="0.3">
      <c r="B39" s="2"/>
      <c r="C39" s="238"/>
      <c r="D39" s="14"/>
      <c r="E39" s="43"/>
      <c r="F39" s="43"/>
      <c r="G39" s="43"/>
      <c r="H39" s="116"/>
      <c r="I39" s="85"/>
      <c r="J39" s="24"/>
      <c r="K39" s="25"/>
      <c r="L39" s="26"/>
      <c r="M39" s="31" t="s">
        <v>22</v>
      </c>
    </row>
    <row r="40" spans="2:13" ht="15" customHeight="1" x14ac:dyDescent="0.25">
      <c r="B40" s="2"/>
      <c r="C40" s="238"/>
      <c r="D40" s="35" t="s">
        <v>23</v>
      </c>
      <c r="E40" s="37"/>
      <c r="F40" s="38"/>
      <c r="G40" s="9"/>
      <c r="H40" s="117">
        <f>SUMIF(E40:G40,"&gt;0")</f>
        <v>0</v>
      </c>
      <c r="I40" s="27">
        <f>COUNTIF(E40:G40,"a")</f>
        <v>0</v>
      </c>
      <c r="J40" s="10"/>
      <c r="K40" s="11"/>
      <c r="L40" s="12"/>
      <c r="M40" s="22" t="s">
        <v>24</v>
      </c>
    </row>
    <row r="41" spans="2:13" ht="15" customHeight="1" x14ac:dyDescent="0.25">
      <c r="B41" s="2"/>
      <c r="C41" s="238"/>
      <c r="D41" s="45"/>
      <c r="E41" s="46"/>
      <c r="F41" s="46"/>
      <c r="G41" s="46"/>
      <c r="H41" s="118"/>
      <c r="I41" s="85"/>
      <c r="J41" s="15"/>
      <c r="K41" s="16"/>
      <c r="L41" s="17"/>
      <c r="M41" s="41" t="s">
        <v>25</v>
      </c>
    </row>
    <row r="42" spans="2:13" ht="15.75" customHeight="1" thickBot="1" x14ac:dyDescent="0.3">
      <c r="B42" s="2"/>
      <c r="C42" s="323"/>
      <c r="D42" s="23"/>
      <c r="E42" s="46"/>
      <c r="F42" s="46"/>
      <c r="G42" s="46"/>
      <c r="H42" s="122">
        <f>IF((E42+F42+G42)=3,1,0)</f>
        <v>0</v>
      </c>
      <c r="I42" s="85"/>
      <c r="J42" s="15"/>
      <c r="K42" s="16"/>
      <c r="L42" s="17"/>
      <c r="M42" s="126" t="s">
        <v>26</v>
      </c>
    </row>
    <row r="43" spans="2:13" ht="15" customHeight="1" thickBot="1" x14ac:dyDescent="0.3">
      <c r="B43" s="2"/>
      <c r="C43" s="232" t="s">
        <v>27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4"/>
    </row>
    <row r="44" spans="2:13" ht="15" customHeight="1" x14ac:dyDescent="0.25">
      <c r="B44" s="2"/>
      <c r="C44" s="229" t="s">
        <v>217</v>
      </c>
      <c r="D44" s="35" t="s">
        <v>20</v>
      </c>
      <c r="E44" s="9"/>
      <c r="F44" s="9"/>
      <c r="G44" s="9"/>
      <c r="H44" s="117">
        <f>SUMIF(E44:G44,"&gt;0")</f>
        <v>0</v>
      </c>
      <c r="I44" s="27">
        <f>COUNTIF(E44:G44,"a")</f>
        <v>0</v>
      </c>
      <c r="J44" s="10"/>
      <c r="K44" s="11"/>
      <c r="L44" s="12"/>
      <c r="M44" s="49" t="s">
        <v>28</v>
      </c>
    </row>
    <row r="45" spans="2:13" ht="15" customHeight="1" thickBot="1" x14ac:dyDescent="0.3">
      <c r="B45" s="2"/>
      <c r="C45" s="230"/>
      <c r="D45" s="23"/>
      <c r="E45" s="43"/>
      <c r="F45" s="43"/>
      <c r="G45" s="43"/>
      <c r="H45" s="116"/>
      <c r="I45" s="85"/>
      <c r="J45" s="15"/>
      <c r="K45" s="16"/>
      <c r="L45" s="17"/>
      <c r="M45" s="50" t="s">
        <v>22</v>
      </c>
    </row>
    <row r="46" spans="2:13" ht="15" customHeight="1" x14ac:dyDescent="0.25">
      <c r="B46" s="2"/>
      <c r="C46" s="230"/>
      <c r="D46" s="35" t="s">
        <v>23</v>
      </c>
      <c r="E46" s="37"/>
      <c r="F46" s="38"/>
      <c r="G46" s="9"/>
      <c r="H46" s="117">
        <f>SUMIF(E46:G46,"&gt;0")</f>
        <v>0</v>
      </c>
      <c r="I46" s="27">
        <f>COUNTIF(E46:G46,"a")</f>
        <v>0</v>
      </c>
      <c r="J46" s="10"/>
      <c r="K46" s="11"/>
      <c r="L46" s="12"/>
      <c r="M46" s="51" t="s">
        <v>29</v>
      </c>
    </row>
    <row r="47" spans="2:13" ht="15" customHeight="1" x14ac:dyDescent="0.25">
      <c r="B47" s="2"/>
      <c r="C47" s="230"/>
      <c r="D47" s="45"/>
      <c r="E47" s="46"/>
      <c r="F47" s="46"/>
      <c r="G47" s="46"/>
      <c r="H47" s="121"/>
      <c r="I47" s="40"/>
      <c r="J47" s="15"/>
      <c r="K47" s="16"/>
      <c r="L47" s="17"/>
      <c r="M47" s="52" t="s">
        <v>30</v>
      </c>
    </row>
    <row r="48" spans="2:13" ht="15" customHeight="1" x14ac:dyDescent="0.2">
      <c r="B48" s="2"/>
      <c r="C48" s="230"/>
      <c r="D48" s="45"/>
      <c r="E48" s="46"/>
      <c r="F48" s="46"/>
      <c r="G48" s="46"/>
      <c r="H48" s="119">
        <f>IF((E48+F48+G48)=3,1,0)</f>
        <v>0</v>
      </c>
      <c r="I48" s="85"/>
      <c r="J48" s="15"/>
      <c r="K48" s="16"/>
      <c r="L48" s="17"/>
      <c r="M48" s="192" t="s">
        <v>232</v>
      </c>
    </row>
    <row r="49" spans="2:13" ht="15" customHeight="1" thickBot="1" x14ac:dyDescent="0.3">
      <c r="B49" s="2"/>
      <c r="C49" s="55"/>
      <c r="D49" s="23"/>
      <c r="E49" s="46"/>
      <c r="F49" s="46"/>
      <c r="G49" s="46"/>
      <c r="H49" s="120">
        <f>IF((E49+F49+G49)=3,1,0)</f>
        <v>0</v>
      </c>
      <c r="I49" s="85"/>
      <c r="J49" s="15"/>
      <c r="K49" s="16"/>
      <c r="L49" s="17"/>
      <c r="M49" s="127" t="s">
        <v>26</v>
      </c>
    </row>
    <row r="50" spans="2:13" ht="15" customHeight="1" thickBot="1" x14ac:dyDescent="0.3">
      <c r="B50" s="2"/>
      <c r="C50" s="232" t="s">
        <v>31</v>
      </c>
      <c r="D50" s="233"/>
      <c r="E50" s="233"/>
      <c r="F50" s="233"/>
      <c r="G50" s="233"/>
      <c r="H50" s="233"/>
      <c r="I50" s="233"/>
      <c r="J50" s="233"/>
      <c r="K50" s="233"/>
      <c r="L50" s="233"/>
      <c r="M50" s="234"/>
    </row>
    <row r="51" spans="2:13" ht="15.75" customHeight="1" x14ac:dyDescent="0.25">
      <c r="B51" s="2"/>
      <c r="C51" s="229" t="s">
        <v>32</v>
      </c>
      <c r="D51" s="35" t="s">
        <v>20</v>
      </c>
      <c r="E51" s="9"/>
      <c r="F51" s="9"/>
      <c r="G51" s="9"/>
      <c r="H51" s="117">
        <f>SUMIF(E51:G51,"&gt;0")</f>
        <v>0</v>
      </c>
      <c r="I51" s="27">
        <f>COUNTIF(E51:G51,"a")</f>
        <v>0</v>
      </c>
      <c r="J51" s="10"/>
      <c r="K51" s="11"/>
      <c r="L51" s="12"/>
      <c r="M51" s="49" t="s">
        <v>28</v>
      </c>
    </row>
    <row r="52" spans="2:13" ht="15" customHeight="1" thickBot="1" x14ac:dyDescent="0.3">
      <c r="B52" s="2"/>
      <c r="C52" s="230"/>
      <c r="D52" s="23"/>
      <c r="E52" s="43"/>
      <c r="F52" s="43"/>
      <c r="G52" s="43"/>
      <c r="H52" s="116"/>
      <c r="I52" s="85"/>
      <c r="J52" s="15"/>
      <c r="K52" s="16"/>
      <c r="L52" s="17"/>
      <c r="M52" s="50" t="s">
        <v>22</v>
      </c>
    </row>
    <row r="53" spans="2:13" ht="15" customHeight="1" x14ac:dyDescent="0.25">
      <c r="B53" s="2"/>
      <c r="C53" s="230"/>
      <c r="D53" s="35" t="s">
        <v>23</v>
      </c>
      <c r="E53" s="37"/>
      <c r="F53" s="38"/>
      <c r="G53" s="9"/>
      <c r="H53" s="117">
        <f>SUMIF(E53:G53,"&gt;0")</f>
        <v>0</v>
      </c>
      <c r="I53" s="27">
        <f>COUNTIF(E53:G53,"a")</f>
        <v>0</v>
      </c>
      <c r="J53" s="10"/>
      <c r="K53" s="11"/>
      <c r="L53" s="12"/>
      <c r="M53" s="51" t="s">
        <v>33</v>
      </c>
    </row>
    <row r="54" spans="2:13" ht="15" customHeight="1" x14ac:dyDescent="0.25">
      <c r="B54" s="2"/>
      <c r="C54" s="230"/>
      <c r="D54" s="45"/>
      <c r="E54" s="46"/>
      <c r="F54" s="46"/>
      <c r="G54" s="46"/>
      <c r="H54" s="121"/>
      <c r="I54" s="85"/>
      <c r="J54" s="15"/>
      <c r="K54" s="16"/>
      <c r="L54" s="17"/>
      <c r="M54" s="52" t="s">
        <v>34</v>
      </c>
    </row>
    <row r="55" spans="2:13" ht="15" customHeight="1" x14ac:dyDescent="0.25">
      <c r="B55" s="2"/>
      <c r="C55" s="149"/>
      <c r="D55" s="45"/>
      <c r="E55" s="46"/>
      <c r="F55" s="46"/>
      <c r="G55" s="40"/>
      <c r="H55" s="121"/>
      <c r="I55" s="85"/>
      <c r="J55" s="15"/>
      <c r="K55" s="16"/>
      <c r="L55" s="17"/>
      <c r="M55" s="50" t="s">
        <v>35</v>
      </c>
    </row>
    <row r="56" spans="2:13" ht="15" customHeight="1" thickBot="1" x14ac:dyDescent="0.3">
      <c r="B56" s="2"/>
      <c r="C56" s="149"/>
      <c r="D56" s="45"/>
      <c r="E56" s="46"/>
      <c r="F56" s="46"/>
      <c r="G56" s="46"/>
      <c r="H56" s="121"/>
      <c r="I56" s="85"/>
      <c r="J56" s="15"/>
      <c r="K56" s="16"/>
      <c r="L56" s="17"/>
      <c r="M56" s="127" t="s">
        <v>26</v>
      </c>
    </row>
    <row r="57" spans="2:13" ht="15" customHeight="1" x14ac:dyDescent="0.25">
      <c r="B57" s="2"/>
      <c r="C57" s="53"/>
      <c r="D57" s="291" t="s">
        <v>36</v>
      </c>
      <c r="E57" s="37"/>
      <c r="F57" s="9"/>
      <c r="G57" s="9"/>
      <c r="H57" s="117">
        <f>SUMIF(E57:G57,"&gt;0 ")</f>
        <v>0</v>
      </c>
      <c r="I57" s="27">
        <f>COUNTIF(E57:G57,"a")</f>
        <v>0</v>
      </c>
      <c r="J57" s="10"/>
      <c r="K57" s="11"/>
      <c r="L57" s="12"/>
      <c r="M57" s="22" t="s">
        <v>37</v>
      </c>
    </row>
    <row r="58" spans="2:13" ht="15" customHeight="1" x14ac:dyDescent="0.25">
      <c r="B58" s="2"/>
      <c r="C58" s="53"/>
      <c r="D58" s="292"/>
      <c r="E58" s="39"/>
      <c r="F58" s="40"/>
      <c r="G58" s="40"/>
      <c r="H58" s="121"/>
      <c r="I58" s="85"/>
      <c r="J58" s="15"/>
      <c r="K58" s="16"/>
      <c r="L58" s="17"/>
      <c r="M58" s="41" t="s">
        <v>38</v>
      </c>
    </row>
    <row r="59" spans="2:13" ht="15" customHeight="1" x14ac:dyDescent="0.25">
      <c r="B59" s="2"/>
      <c r="C59" s="54"/>
      <c r="D59" s="33"/>
      <c r="E59" s="40"/>
      <c r="F59" s="40"/>
      <c r="G59" s="40"/>
      <c r="H59" s="121"/>
      <c r="I59" s="85"/>
      <c r="J59" s="15"/>
      <c r="K59" s="16"/>
      <c r="L59" s="17"/>
      <c r="M59" s="29" t="s">
        <v>39</v>
      </c>
    </row>
    <row r="60" spans="2:13" ht="15" customHeight="1" x14ac:dyDescent="0.25">
      <c r="B60" s="2"/>
      <c r="C60" s="54"/>
      <c r="D60" s="33"/>
      <c r="E60" s="40"/>
      <c r="F60" s="40"/>
      <c r="G60" s="40"/>
      <c r="H60" s="121"/>
      <c r="I60" s="85"/>
      <c r="J60" s="15"/>
      <c r="K60" s="16"/>
      <c r="L60" s="17"/>
      <c r="M60" s="22" t="s">
        <v>40</v>
      </c>
    </row>
    <row r="61" spans="2:13" ht="15" customHeight="1" thickBot="1" x14ac:dyDescent="0.3">
      <c r="B61" s="2"/>
      <c r="C61" s="42"/>
      <c r="D61" s="101"/>
      <c r="E61" s="43"/>
      <c r="F61" s="43"/>
      <c r="G61" s="43"/>
      <c r="H61" s="116"/>
      <c r="I61" s="85"/>
      <c r="J61" s="24"/>
      <c r="K61" s="25"/>
      <c r="L61" s="26"/>
      <c r="M61" s="128" t="s">
        <v>26</v>
      </c>
    </row>
    <row r="62" spans="2:13" ht="39" thickBot="1" x14ac:dyDescent="0.3">
      <c r="B62" s="2"/>
      <c r="C62" s="34" t="s">
        <v>199</v>
      </c>
      <c r="D62" s="34"/>
      <c r="E62" s="163">
        <f>SUM(E38,E40,E44,E46,E51,E53,E57)</f>
        <v>0</v>
      </c>
      <c r="F62" s="163">
        <f>SUM(F51,F53,F57,F46,F44,F40,F38)</f>
        <v>0</v>
      </c>
      <c r="G62" s="164">
        <f>SUM(G51,G53,G57,G46,G44,G40,G38)</f>
        <v>0</v>
      </c>
      <c r="H62" s="165">
        <f>SUM(E62:G62)</f>
        <v>0</v>
      </c>
      <c r="I62" s="166">
        <f>SUM(I51+I53+I57+I46+I44+I40+I38)</f>
        <v>0</v>
      </c>
      <c r="J62" s="167"/>
      <c r="K62" s="168"/>
      <c r="L62" s="44"/>
      <c r="M62" s="44"/>
    </row>
    <row r="63" spans="2:13" ht="15" customHeight="1" thickBot="1" x14ac:dyDescent="0.3">
      <c r="B63" s="2"/>
      <c r="C63" s="232" t="s">
        <v>41</v>
      </c>
      <c r="D63" s="233"/>
      <c r="E63" s="233"/>
      <c r="F63" s="233"/>
      <c r="G63" s="233"/>
      <c r="H63" s="233"/>
      <c r="I63" s="233"/>
      <c r="J63" s="233"/>
      <c r="K63" s="233"/>
      <c r="L63" s="233"/>
      <c r="M63" s="234"/>
    </row>
    <row r="64" spans="2:13" ht="15" customHeight="1" x14ac:dyDescent="0.25">
      <c r="B64" s="2"/>
      <c r="C64" s="229" t="s">
        <v>42</v>
      </c>
      <c r="D64" s="56" t="s">
        <v>20</v>
      </c>
      <c r="E64" s="37"/>
      <c r="F64" s="9"/>
      <c r="G64" s="9"/>
      <c r="H64" s="117">
        <f>SUMIF(E64:G64,"&gt;0")</f>
        <v>0</v>
      </c>
      <c r="I64" s="27">
        <f>COUNTIF(E64:G64,"a")</f>
        <v>0</v>
      </c>
      <c r="J64" s="10"/>
      <c r="K64" s="11"/>
      <c r="L64" s="12"/>
      <c r="M64" s="57" t="s">
        <v>21</v>
      </c>
    </row>
    <row r="65" spans="2:13" ht="15" customHeight="1" thickBot="1" x14ac:dyDescent="0.3">
      <c r="B65" s="2"/>
      <c r="C65" s="230"/>
      <c r="D65" s="58"/>
      <c r="E65" s="43"/>
      <c r="F65" s="43"/>
      <c r="G65" s="43"/>
      <c r="H65" s="116"/>
      <c r="I65" s="85"/>
      <c r="J65" s="24"/>
      <c r="K65" s="25"/>
      <c r="L65" s="26"/>
      <c r="M65" s="31" t="s">
        <v>22</v>
      </c>
    </row>
    <row r="66" spans="2:13" ht="15" customHeight="1" x14ac:dyDescent="0.25">
      <c r="B66" s="2"/>
      <c r="C66" s="230"/>
      <c r="D66" s="35" t="s">
        <v>23</v>
      </c>
      <c r="E66" s="37"/>
      <c r="F66" s="38"/>
      <c r="G66" s="9"/>
      <c r="H66" s="117">
        <f>SUMIF(E66:G66,"&gt;0")</f>
        <v>0</v>
      </c>
      <c r="I66" s="27">
        <f>COUNTIF(E66:G66,"a")</f>
        <v>0</v>
      </c>
      <c r="J66" s="10"/>
      <c r="K66" s="11"/>
      <c r="L66" s="12"/>
      <c r="M66" s="13" t="s">
        <v>43</v>
      </c>
    </row>
    <row r="67" spans="2:13" ht="15" customHeight="1" x14ac:dyDescent="0.25">
      <c r="B67" s="2"/>
      <c r="C67" s="230"/>
      <c r="D67" s="46"/>
      <c r="E67" s="46">
        <f>IF(E66=0,1,0)</f>
        <v>1</v>
      </c>
      <c r="F67" s="46">
        <f>IF(F66=0,1,0)</f>
        <v>1</v>
      </c>
      <c r="G67" s="46">
        <f>IF(G66=0,1,0)</f>
        <v>1</v>
      </c>
      <c r="H67" s="121"/>
      <c r="I67" s="85"/>
      <c r="J67" s="15"/>
      <c r="K67" s="16"/>
      <c r="L67" s="17"/>
      <c r="M67" s="41" t="s">
        <v>44</v>
      </c>
    </row>
    <row r="68" spans="2:13" ht="15" customHeight="1" x14ac:dyDescent="0.25">
      <c r="B68" s="2"/>
      <c r="C68" s="53"/>
      <c r="D68" s="46"/>
      <c r="E68" s="46"/>
      <c r="F68" s="46"/>
      <c r="G68" s="46"/>
      <c r="H68" s="121"/>
      <c r="I68" s="85"/>
      <c r="J68" s="15"/>
      <c r="K68" s="16"/>
      <c r="L68" s="17"/>
      <c r="M68" s="41" t="s">
        <v>45</v>
      </c>
    </row>
    <row r="69" spans="2:13" ht="15" customHeight="1" x14ac:dyDescent="0.25">
      <c r="B69" s="2"/>
      <c r="C69" s="53"/>
      <c r="D69" s="40"/>
      <c r="E69" s="40"/>
      <c r="F69" s="40"/>
      <c r="G69" s="40"/>
      <c r="H69" s="121"/>
      <c r="I69" s="85"/>
      <c r="J69" s="15"/>
      <c r="K69" s="16"/>
      <c r="L69" s="17"/>
      <c r="M69" s="18" t="s">
        <v>46</v>
      </c>
    </row>
    <row r="70" spans="2:13" ht="15" customHeight="1" x14ac:dyDescent="0.25">
      <c r="B70" s="2"/>
      <c r="C70" s="53"/>
      <c r="D70" s="40"/>
      <c r="E70" s="40"/>
      <c r="F70" s="40"/>
      <c r="G70" s="40"/>
      <c r="H70" s="121"/>
      <c r="I70" s="85"/>
      <c r="J70" s="15"/>
      <c r="K70" s="16"/>
      <c r="L70" s="17"/>
      <c r="M70" s="22" t="s">
        <v>47</v>
      </c>
    </row>
    <row r="71" spans="2:13" ht="15" customHeight="1" thickBot="1" x14ac:dyDescent="0.3">
      <c r="B71" s="2"/>
      <c r="C71" s="84"/>
      <c r="D71" s="46"/>
      <c r="E71" s="40"/>
      <c r="F71" s="40"/>
      <c r="G71" s="40"/>
      <c r="H71" s="120"/>
      <c r="I71" s="85"/>
      <c r="J71" s="15"/>
      <c r="K71" s="16"/>
      <c r="L71" s="17"/>
      <c r="M71" s="128" t="s">
        <v>26</v>
      </c>
    </row>
    <row r="72" spans="2:13" ht="39" thickBot="1" x14ac:dyDescent="0.3">
      <c r="B72" s="2"/>
      <c r="C72" s="34" t="s">
        <v>200</v>
      </c>
      <c r="D72" s="34"/>
      <c r="E72" s="163">
        <f>SUM(E64,E66)</f>
        <v>0</v>
      </c>
      <c r="F72" s="163">
        <f>SUM(F64,F66)</f>
        <v>0</v>
      </c>
      <c r="G72" s="164">
        <f>SUM(G64,G66)</f>
        <v>0</v>
      </c>
      <c r="H72" s="165">
        <f>SUM(G72+F72+E72)</f>
        <v>0</v>
      </c>
      <c r="I72" s="166">
        <f>SUM(I64+I66)</f>
        <v>0</v>
      </c>
      <c r="J72" s="167"/>
      <c r="K72" s="168"/>
      <c r="L72" s="44"/>
      <c r="M72" s="44"/>
    </row>
    <row r="73" spans="2:13" ht="15" customHeight="1" thickBot="1" x14ac:dyDescent="0.3">
      <c r="B73" s="2"/>
      <c r="C73" s="257" t="s">
        <v>201</v>
      </c>
      <c r="D73" s="258"/>
      <c r="E73" s="258"/>
      <c r="F73" s="258"/>
      <c r="G73" s="258"/>
      <c r="H73" s="258"/>
      <c r="I73" s="258"/>
      <c r="J73" s="258"/>
      <c r="K73" s="258"/>
      <c r="L73" s="258"/>
      <c r="M73" s="259"/>
    </row>
    <row r="74" spans="2:13" ht="15" customHeight="1" thickBot="1" x14ac:dyDescent="0.3">
      <c r="B74" s="2"/>
      <c r="C74" s="169" t="s">
        <v>48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1"/>
    </row>
    <row r="75" spans="2:13" ht="15" customHeight="1" x14ac:dyDescent="0.25">
      <c r="B75" s="2"/>
      <c r="C75" s="229" t="s">
        <v>218</v>
      </c>
      <c r="D75" s="56" t="s">
        <v>20</v>
      </c>
      <c r="E75" s="37"/>
      <c r="F75" s="9"/>
      <c r="G75" s="9"/>
      <c r="H75" s="117">
        <f>SUMIF(E75:G75,"&gt;0")</f>
        <v>0</v>
      </c>
      <c r="I75" s="27">
        <f>COUNTIF(E75:G75,"a")</f>
        <v>0</v>
      </c>
      <c r="J75" s="10"/>
      <c r="K75" s="11"/>
      <c r="L75" s="12"/>
      <c r="M75" s="28" t="s">
        <v>21</v>
      </c>
    </row>
    <row r="76" spans="2:13" ht="15" customHeight="1" thickBot="1" x14ac:dyDescent="0.3">
      <c r="B76" s="2"/>
      <c r="C76" s="230"/>
      <c r="D76" s="58"/>
      <c r="E76" s="43"/>
      <c r="F76" s="43"/>
      <c r="G76" s="43"/>
      <c r="H76" s="116"/>
      <c r="I76" s="85"/>
      <c r="J76" s="24"/>
      <c r="K76" s="25"/>
      <c r="L76" s="26"/>
      <c r="M76" s="31" t="s">
        <v>22</v>
      </c>
    </row>
    <row r="77" spans="2:13" s="6" customFormat="1" ht="15" customHeight="1" x14ac:dyDescent="0.25">
      <c r="B77" s="60"/>
      <c r="C77" s="230"/>
      <c r="D77" s="61" t="s">
        <v>23</v>
      </c>
      <c r="E77" s="37"/>
      <c r="F77" s="9"/>
      <c r="G77" s="38"/>
      <c r="H77" s="117">
        <f>SUMIF(E77:G77,"&gt;0")</f>
        <v>0</v>
      </c>
      <c r="I77" s="27">
        <f>COUNTIF(E77:G77,"a")</f>
        <v>0</v>
      </c>
      <c r="J77" s="10"/>
      <c r="K77" s="11"/>
      <c r="L77" s="12"/>
      <c r="M77" s="13" t="s">
        <v>49</v>
      </c>
    </row>
    <row r="78" spans="2:13" s="6" customFormat="1" ht="13.5" thickBot="1" x14ac:dyDescent="0.3">
      <c r="B78" s="60"/>
      <c r="C78" s="53"/>
      <c r="D78" s="62"/>
      <c r="E78" s="43"/>
      <c r="F78" s="43"/>
      <c r="G78" s="43"/>
      <c r="H78" s="116"/>
      <c r="I78" s="85"/>
      <c r="J78" s="24"/>
      <c r="K78" s="25"/>
      <c r="L78" s="26"/>
      <c r="M78" s="129" t="s">
        <v>26</v>
      </c>
    </row>
    <row r="79" spans="2:13" ht="15" customHeight="1" thickBot="1" x14ac:dyDescent="0.3">
      <c r="B79" s="2"/>
      <c r="C79" s="232" t="s">
        <v>50</v>
      </c>
      <c r="D79" s="233"/>
      <c r="E79" s="233"/>
      <c r="F79" s="233"/>
      <c r="G79" s="233"/>
      <c r="H79" s="233"/>
      <c r="I79" s="233"/>
      <c r="J79" s="233"/>
      <c r="K79" s="233"/>
      <c r="L79" s="233"/>
      <c r="M79" s="234"/>
    </row>
    <row r="80" spans="2:13" s="6" customFormat="1" ht="15" customHeight="1" x14ac:dyDescent="0.25">
      <c r="B80" s="60"/>
      <c r="C80" s="229" t="s">
        <v>219</v>
      </c>
      <c r="D80" s="64" t="s">
        <v>23</v>
      </c>
      <c r="E80" s="37"/>
      <c r="F80" s="9"/>
      <c r="G80" s="38"/>
      <c r="H80" s="117">
        <f>SUMIF(E80:G80,"&gt;0")</f>
        <v>0</v>
      </c>
      <c r="I80" s="27">
        <f>COUNTIF(E80:G80,"a")</f>
        <v>0</v>
      </c>
      <c r="J80" s="10"/>
      <c r="K80" s="11"/>
      <c r="L80" s="12"/>
      <c r="M80" s="13" t="s">
        <v>51</v>
      </c>
    </row>
    <row r="81" spans="2:13" s="6" customFormat="1" ht="15" customHeight="1" x14ac:dyDescent="0.2">
      <c r="B81" s="60"/>
      <c r="C81" s="230"/>
      <c r="D81" s="59"/>
      <c r="E81" s="40"/>
      <c r="F81" s="40"/>
      <c r="G81" s="40"/>
      <c r="H81" s="119"/>
      <c r="I81" s="85"/>
      <c r="J81" s="15"/>
      <c r="K81" s="16"/>
      <c r="L81" s="17"/>
      <c r="M81" s="22" t="s">
        <v>52</v>
      </c>
    </row>
    <row r="82" spans="2:13" ht="15" customHeight="1" thickBot="1" x14ac:dyDescent="0.3">
      <c r="B82" s="2"/>
      <c r="C82" s="230"/>
      <c r="D82" s="23"/>
      <c r="E82" s="43"/>
      <c r="F82" s="43"/>
      <c r="G82" s="43"/>
      <c r="H82" s="120"/>
      <c r="I82" s="142"/>
      <c r="J82" s="24"/>
      <c r="K82" s="25"/>
      <c r="L82" s="26"/>
      <c r="M82" s="128" t="s">
        <v>26</v>
      </c>
    </row>
    <row r="83" spans="2:13" ht="15" customHeight="1" x14ac:dyDescent="0.25">
      <c r="B83" s="2"/>
      <c r="C83" s="229" t="s">
        <v>207</v>
      </c>
      <c r="D83" s="56" t="s">
        <v>20</v>
      </c>
      <c r="E83" s="37"/>
      <c r="F83" s="9"/>
      <c r="G83" s="9"/>
      <c r="H83" s="117">
        <f>SUMIF(E83:G83,"&gt;0")</f>
        <v>0</v>
      </c>
      <c r="I83" s="27">
        <f>COUNTIF(E83:G83,"a")</f>
        <v>0</v>
      </c>
      <c r="J83" s="10"/>
      <c r="K83" s="11"/>
      <c r="L83" s="12"/>
      <c r="M83" s="57" t="s">
        <v>21</v>
      </c>
    </row>
    <row r="84" spans="2:13" ht="15" customHeight="1" thickBot="1" x14ac:dyDescent="0.3">
      <c r="B84" s="2"/>
      <c r="C84" s="230"/>
      <c r="D84" s="58"/>
      <c r="E84" s="43"/>
      <c r="F84" s="43"/>
      <c r="G84" s="43"/>
      <c r="H84" s="116"/>
      <c r="I84" s="85"/>
      <c r="J84" s="24"/>
      <c r="K84" s="25"/>
      <c r="L84" s="26"/>
      <c r="M84" s="31" t="s">
        <v>22</v>
      </c>
    </row>
    <row r="85" spans="2:13" ht="15" customHeight="1" thickBot="1" x14ac:dyDescent="0.3">
      <c r="B85" s="2"/>
      <c r="C85" s="230"/>
      <c r="D85" s="35" t="s">
        <v>23</v>
      </c>
      <c r="E85" s="37"/>
      <c r="F85" s="38"/>
      <c r="G85" s="9"/>
      <c r="H85" s="117">
        <f>SUMIF(E85:G85,"&gt;0")</f>
        <v>0</v>
      </c>
      <c r="I85" s="27">
        <f>COUNTIF(E85:G85,"a")</f>
        <v>0</v>
      </c>
      <c r="J85" s="10"/>
      <c r="K85" s="11"/>
      <c r="L85" s="12"/>
      <c r="M85" s="131" t="s">
        <v>26</v>
      </c>
    </row>
    <row r="86" spans="2:13" ht="15" customHeight="1" x14ac:dyDescent="0.25">
      <c r="B86" s="2"/>
      <c r="C86" s="230"/>
      <c r="D86" s="143" t="s">
        <v>53</v>
      </c>
      <c r="E86" s="37"/>
      <c r="F86" s="9"/>
      <c r="G86" s="9"/>
      <c r="H86" s="117">
        <f>SUMIF(E86:G86,"&gt;0")</f>
        <v>0</v>
      </c>
      <c r="I86" s="27">
        <f>COUNTIF(E86:G86,"a")</f>
        <v>0</v>
      </c>
      <c r="J86" s="10"/>
      <c r="K86" s="11"/>
      <c r="L86" s="12"/>
      <c r="M86" s="144" t="s">
        <v>54</v>
      </c>
    </row>
    <row r="87" spans="2:13" ht="15" customHeight="1" x14ac:dyDescent="0.25">
      <c r="B87" s="2"/>
      <c r="C87" s="230"/>
      <c r="D87" s="46"/>
      <c r="E87" s="40"/>
      <c r="F87" s="40"/>
      <c r="G87" s="40"/>
      <c r="H87" s="121"/>
      <c r="I87" s="85"/>
      <c r="J87" s="15"/>
      <c r="K87" s="16"/>
      <c r="L87" s="17"/>
      <c r="M87" s="22" t="s">
        <v>55</v>
      </c>
    </row>
    <row r="88" spans="2:13" ht="15" customHeight="1" x14ac:dyDescent="0.25">
      <c r="B88" s="2"/>
      <c r="C88" s="230"/>
      <c r="D88" s="40"/>
      <c r="E88" s="40"/>
      <c r="F88" s="40"/>
      <c r="G88" s="40"/>
      <c r="H88" s="121"/>
      <c r="I88" s="85"/>
      <c r="J88" s="15"/>
      <c r="K88" s="16"/>
      <c r="L88" s="17"/>
      <c r="M88" s="103" t="s">
        <v>56</v>
      </c>
    </row>
    <row r="89" spans="2:13" ht="15" customHeight="1" x14ac:dyDescent="0.25">
      <c r="B89" s="2"/>
      <c r="C89" s="230"/>
      <c r="D89" s="40"/>
      <c r="E89" s="40"/>
      <c r="F89" s="40"/>
      <c r="G89" s="40"/>
      <c r="H89" s="121"/>
      <c r="I89" s="85"/>
      <c r="J89" s="15"/>
      <c r="K89" s="16"/>
      <c r="L89" s="17"/>
      <c r="M89" s="21" t="s">
        <v>57</v>
      </c>
    </row>
    <row r="90" spans="2:13" ht="15" customHeight="1" x14ac:dyDescent="0.25">
      <c r="B90" s="2"/>
      <c r="C90" s="230"/>
      <c r="D90" s="40"/>
      <c r="E90" s="40"/>
      <c r="F90" s="40"/>
      <c r="G90" s="40"/>
      <c r="H90" s="121"/>
      <c r="I90" s="85"/>
      <c r="J90" s="15"/>
      <c r="K90" s="16"/>
      <c r="L90" s="17"/>
      <c r="M90" s="22" t="s">
        <v>58</v>
      </c>
    </row>
    <row r="91" spans="2:13" ht="15" customHeight="1" x14ac:dyDescent="0.25">
      <c r="B91" s="2"/>
      <c r="C91" s="230"/>
      <c r="D91" s="40"/>
      <c r="E91" s="40"/>
      <c r="F91" s="40"/>
      <c r="G91" s="40"/>
      <c r="H91" s="121"/>
      <c r="I91" s="85"/>
      <c r="J91" s="15"/>
      <c r="K91" s="16"/>
      <c r="L91" s="17"/>
      <c r="M91" s="21" t="s">
        <v>206</v>
      </c>
    </row>
    <row r="92" spans="2:13" ht="15" customHeight="1" x14ac:dyDescent="0.25">
      <c r="B92" s="2"/>
      <c r="C92" s="230"/>
      <c r="D92" s="40"/>
      <c r="E92" s="40"/>
      <c r="F92" s="40"/>
      <c r="G92" s="40"/>
      <c r="H92" s="121"/>
      <c r="I92" s="85"/>
      <c r="J92" s="15"/>
      <c r="K92" s="16"/>
      <c r="L92" s="17"/>
      <c r="M92" s="21" t="s">
        <v>220</v>
      </c>
    </row>
    <row r="93" spans="2:13" ht="15" customHeight="1" x14ac:dyDescent="0.25">
      <c r="B93" s="2"/>
      <c r="C93" s="230"/>
      <c r="D93" s="40"/>
      <c r="E93" s="40"/>
      <c r="F93" s="40"/>
      <c r="G93" s="40"/>
      <c r="H93" s="121"/>
      <c r="I93" s="85"/>
      <c r="J93" s="15"/>
      <c r="K93" s="16"/>
      <c r="L93" s="17"/>
      <c r="M93" s="21" t="s">
        <v>231</v>
      </c>
    </row>
    <row r="94" spans="2:13" ht="15" customHeight="1" thickBot="1" x14ac:dyDescent="0.3">
      <c r="B94" s="2"/>
      <c r="C94" s="231"/>
      <c r="D94" s="23"/>
      <c r="E94" s="43"/>
      <c r="F94" s="43"/>
      <c r="G94" s="43"/>
      <c r="H94" s="116"/>
      <c r="I94" s="142"/>
      <c r="J94" s="15"/>
      <c r="K94" s="16"/>
      <c r="L94" s="17"/>
      <c r="M94" s="128" t="s">
        <v>26</v>
      </c>
    </row>
    <row r="95" spans="2:13" ht="39" thickBot="1" x14ac:dyDescent="0.3">
      <c r="B95" s="2"/>
      <c r="C95" s="34" t="s">
        <v>202</v>
      </c>
      <c r="D95" s="34"/>
      <c r="E95" s="163">
        <f>SUM(E75,E77,E80,E83,E85,E86)</f>
        <v>0</v>
      </c>
      <c r="F95" s="163">
        <f>SUM(F75,F77,F80,F83,F85,F86)</f>
        <v>0</v>
      </c>
      <c r="G95" s="164">
        <f>SUM(G75,G77,G80,G83,G85,G86)</f>
        <v>0</v>
      </c>
      <c r="H95" s="165">
        <f>SUM(G95+F95+E95)</f>
        <v>0</v>
      </c>
      <c r="I95" s="166">
        <f>SUM(I80+I86+I75+I77+I83+I85)</f>
        <v>0</v>
      </c>
      <c r="J95" s="167"/>
      <c r="K95" s="168"/>
      <c r="L95" s="44"/>
      <c r="M95" s="44"/>
    </row>
    <row r="96" spans="2:13" ht="15" customHeight="1" thickBot="1" x14ac:dyDescent="0.3">
      <c r="B96" s="2"/>
      <c r="C96" s="232" t="s">
        <v>59</v>
      </c>
      <c r="D96" s="233"/>
      <c r="E96" s="233"/>
      <c r="F96" s="233"/>
      <c r="G96" s="233"/>
      <c r="H96" s="233"/>
      <c r="I96" s="233"/>
      <c r="J96" s="233"/>
      <c r="K96" s="233"/>
      <c r="L96" s="233"/>
      <c r="M96" s="234"/>
    </row>
    <row r="97" spans="2:13" ht="15" customHeight="1" x14ac:dyDescent="0.25">
      <c r="B97" s="2"/>
      <c r="C97" s="229" t="s">
        <v>60</v>
      </c>
      <c r="D97" s="63" t="s">
        <v>20</v>
      </c>
      <c r="E97" s="37"/>
      <c r="F97" s="9"/>
      <c r="G97" s="9"/>
      <c r="H97" s="117">
        <f>SUMIF(E97:G97,"&gt;0")</f>
        <v>0</v>
      </c>
      <c r="I97" s="27">
        <f>COUNTIF(E97:G97,"a")</f>
        <v>0</v>
      </c>
      <c r="J97" s="10"/>
      <c r="K97" s="11"/>
      <c r="L97" s="12"/>
      <c r="M97" s="28" t="s">
        <v>21</v>
      </c>
    </row>
    <row r="98" spans="2:13" ht="15" customHeight="1" thickBot="1" x14ac:dyDescent="0.3">
      <c r="B98" s="2"/>
      <c r="C98" s="230"/>
      <c r="D98" s="58"/>
      <c r="E98" s="43"/>
      <c r="F98" s="43"/>
      <c r="G98" s="43"/>
      <c r="H98" s="116"/>
      <c r="I98" s="85"/>
      <c r="J98" s="24"/>
      <c r="K98" s="25"/>
      <c r="L98" s="26"/>
      <c r="M98" s="31" t="s">
        <v>22</v>
      </c>
    </row>
    <row r="99" spans="2:13" ht="15" customHeight="1" x14ac:dyDescent="0.25">
      <c r="B99" s="2"/>
      <c r="C99" s="230"/>
      <c r="D99" s="64" t="s">
        <v>23</v>
      </c>
      <c r="E99" s="37"/>
      <c r="F99" s="9"/>
      <c r="G99" s="38"/>
      <c r="H99" s="117">
        <f>SUMIF(E99:G99,"&gt;0")</f>
        <v>0</v>
      </c>
      <c r="I99" s="27">
        <f>COUNTIF(E99:G99,"a")</f>
        <v>0</v>
      </c>
      <c r="J99" s="10"/>
      <c r="K99" s="11"/>
      <c r="L99" s="12"/>
      <c r="M99" s="13" t="s">
        <v>61</v>
      </c>
    </row>
    <row r="100" spans="2:13" ht="15" customHeight="1" x14ac:dyDescent="0.2">
      <c r="B100" s="2"/>
      <c r="C100" s="53"/>
      <c r="D100" s="59"/>
      <c r="E100" s="40"/>
      <c r="F100" s="40"/>
      <c r="G100" s="40"/>
      <c r="H100" s="119"/>
      <c r="I100" s="85"/>
      <c r="J100" s="15"/>
      <c r="K100" s="16"/>
      <c r="L100" s="17"/>
      <c r="M100" s="22" t="s">
        <v>62</v>
      </c>
    </row>
    <row r="101" spans="2:13" ht="15" customHeight="1" thickBot="1" x14ac:dyDescent="0.3">
      <c r="B101" s="2"/>
      <c r="C101" s="42"/>
      <c r="D101" s="23"/>
      <c r="E101" s="40"/>
      <c r="F101" s="40"/>
      <c r="G101" s="40"/>
      <c r="H101" s="122"/>
      <c r="I101" s="85"/>
      <c r="J101" s="15"/>
      <c r="K101" s="16"/>
      <c r="L101" s="17"/>
      <c r="M101" s="128" t="s">
        <v>26</v>
      </c>
    </row>
    <row r="102" spans="2:13" ht="15" customHeight="1" x14ac:dyDescent="0.25">
      <c r="B102" s="2"/>
      <c r="C102" s="229" t="s">
        <v>63</v>
      </c>
      <c r="D102" s="63" t="s">
        <v>20</v>
      </c>
      <c r="E102" s="37"/>
      <c r="F102" s="9"/>
      <c r="G102" s="9"/>
      <c r="H102" s="117">
        <f>SUMIF(E102:G102,"&gt;0")</f>
        <v>0</v>
      </c>
      <c r="I102" s="27">
        <f>COUNTIF(E102:G102,"a")</f>
        <v>0</v>
      </c>
      <c r="J102" s="10"/>
      <c r="K102" s="11"/>
      <c r="L102" s="12"/>
      <c r="M102" s="28" t="s">
        <v>21</v>
      </c>
    </row>
    <row r="103" spans="2:13" ht="15" customHeight="1" thickBot="1" x14ac:dyDescent="0.3">
      <c r="B103" s="2"/>
      <c r="C103" s="230"/>
      <c r="D103" s="58"/>
      <c r="E103" s="43"/>
      <c r="F103" s="43"/>
      <c r="G103" s="43"/>
      <c r="H103" s="116"/>
      <c r="I103" s="85"/>
      <c r="J103" s="15"/>
      <c r="K103" s="16"/>
      <c r="L103" s="17"/>
      <c r="M103" s="114" t="s">
        <v>22</v>
      </c>
    </row>
    <row r="104" spans="2:13" ht="15" customHeight="1" x14ac:dyDescent="0.25">
      <c r="B104" s="2"/>
      <c r="C104" s="230"/>
      <c r="D104" s="64" t="s">
        <v>23</v>
      </c>
      <c r="E104" s="37"/>
      <c r="F104" s="9"/>
      <c r="G104" s="38"/>
      <c r="H104" s="117">
        <f>SUMIF(E104:G104,"&gt;0")</f>
        <v>0</v>
      </c>
      <c r="I104" s="27">
        <f>COUNTIF(E104:G104,"a")</f>
        <v>0</v>
      </c>
      <c r="J104" s="10"/>
      <c r="K104" s="11"/>
      <c r="L104" s="12"/>
      <c r="M104" s="109" t="s">
        <v>64</v>
      </c>
    </row>
    <row r="105" spans="2:13" ht="15" customHeight="1" thickBot="1" x14ac:dyDescent="0.3">
      <c r="B105" s="2"/>
      <c r="C105" s="231"/>
      <c r="D105" s="59"/>
      <c r="E105" s="40"/>
      <c r="F105" s="40"/>
      <c r="G105" s="40"/>
      <c r="H105" s="116"/>
      <c r="I105" s="85"/>
      <c r="J105" s="15"/>
      <c r="K105" s="16"/>
      <c r="L105" s="17"/>
      <c r="M105" s="130" t="s">
        <v>26</v>
      </c>
    </row>
    <row r="106" spans="2:13" ht="15" customHeight="1" x14ac:dyDescent="0.25">
      <c r="B106" s="2"/>
      <c r="C106" s="237" t="s">
        <v>65</v>
      </c>
      <c r="D106" s="63" t="s">
        <v>20</v>
      </c>
      <c r="E106" s="37"/>
      <c r="F106" s="9"/>
      <c r="G106" s="9"/>
      <c r="H106" s="117">
        <f>SUMIF(E106:G106,"&gt;0")</f>
        <v>0</v>
      </c>
      <c r="I106" s="27">
        <f>COUNTIF(E106:G106,"a")</f>
        <v>0</v>
      </c>
      <c r="J106" s="10"/>
      <c r="K106" s="11"/>
      <c r="L106" s="12"/>
      <c r="M106" s="28" t="s">
        <v>21</v>
      </c>
    </row>
    <row r="107" spans="2:13" ht="15.75" customHeight="1" thickBot="1" x14ac:dyDescent="0.3">
      <c r="B107" s="2"/>
      <c r="C107" s="238"/>
      <c r="D107" s="46"/>
      <c r="E107" s="40"/>
      <c r="F107" s="40"/>
      <c r="G107" s="40"/>
      <c r="H107" s="121"/>
      <c r="I107" s="85"/>
      <c r="J107" s="15"/>
      <c r="K107" s="16"/>
      <c r="L107" s="17"/>
      <c r="M107" s="109" t="s">
        <v>22</v>
      </c>
    </row>
    <row r="108" spans="2:13" ht="15" customHeight="1" x14ac:dyDescent="0.25">
      <c r="B108" s="2"/>
      <c r="C108" s="173"/>
      <c r="D108" s="143" t="s">
        <v>23</v>
      </c>
      <c r="E108" s="37"/>
      <c r="F108" s="9"/>
      <c r="G108" s="9"/>
      <c r="H108" s="117">
        <f>SUMIF(E108:G108,"&gt;0")</f>
        <v>0</v>
      </c>
      <c r="I108" s="27">
        <f>COUNTIF(E108:G108,"a")</f>
        <v>0</v>
      </c>
      <c r="J108" s="10"/>
      <c r="K108" s="11"/>
      <c r="L108" s="12"/>
      <c r="M108" s="109" t="s">
        <v>66</v>
      </c>
    </row>
    <row r="109" spans="2:13" ht="15" customHeight="1" thickBot="1" x14ac:dyDescent="0.3">
      <c r="B109" s="2"/>
      <c r="C109" s="173"/>
      <c r="D109" s="59"/>
      <c r="E109" s="40"/>
      <c r="F109" s="40"/>
      <c r="G109" s="40"/>
      <c r="H109" s="116"/>
      <c r="I109" s="85"/>
      <c r="J109" s="15"/>
      <c r="K109" s="16"/>
      <c r="L109" s="17"/>
      <c r="M109" s="130" t="s">
        <v>26</v>
      </c>
    </row>
    <row r="110" spans="2:13" ht="39" thickBot="1" x14ac:dyDescent="0.3">
      <c r="B110" s="2"/>
      <c r="C110" s="34" t="s">
        <v>203</v>
      </c>
      <c r="D110" s="34"/>
      <c r="E110" s="163">
        <f>SUM(E97,E99,E102,E104,E106,E108)</f>
        <v>0</v>
      </c>
      <c r="F110" s="163">
        <f>SUM(F97,F99,F102,F104,F106,F108)</f>
        <v>0</v>
      </c>
      <c r="G110" s="164">
        <f>SUM(G97,G99,G102,G104,G106,G108)</f>
        <v>0</v>
      </c>
      <c r="H110" s="165">
        <f>SUM(E110+F110+G110)</f>
        <v>0</v>
      </c>
      <c r="I110" s="166">
        <f>SUM(I97+I99+I102+I104+I106,I108)</f>
        <v>0</v>
      </c>
      <c r="J110" s="167"/>
      <c r="K110" s="168"/>
      <c r="L110" s="44"/>
      <c r="M110" s="44"/>
    </row>
    <row r="111" spans="2:13" ht="13.5" thickBot="1" x14ac:dyDescent="0.3">
      <c r="B111" s="2"/>
      <c r="C111" s="47" t="s">
        <v>67</v>
      </c>
      <c r="D111" s="161"/>
      <c r="E111" s="162"/>
      <c r="F111" s="162"/>
      <c r="G111" s="162"/>
      <c r="H111" s="162"/>
      <c r="I111" s="162"/>
      <c r="J111" s="241"/>
      <c r="K111" s="242"/>
      <c r="L111" s="243"/>
      <c r="M111" s="48"/>
    </row>
    <row r="112" spans="2:13" ht="15" customHeight="1" x14ac:dyDescent="0.25">
      <c r="B112" s="2"/>
      <c r="C112" s="229" t="s">
        <v>68</v>
      </c>
      <c r="D112" s="63" t="s">
        <v>20</v>
      </c>
      <c r="E112" s="37"/>
      <c r="F112" s="9"/>
      <c r="G112" s="9"/>
      <c r="H112" s="117">
        <f>SUMIF(E112:G112,"&gt;0")</f>
        <v>0</v>
      </c>
      <c r="I112" s="27">
        <f>COUNTIF(E112:G112,"a")</f>
        <v>0</v>
      </c>
      <c r="J112" s="10"/>
      <c r="K112" s="11"/>
      <c r="L112" s="12"/>
      <c r="M112" s="28" t="s">
        <v>21</v>
      </c>
    </row>
    <row r="113" spans="1:524" ht="15" customHeight="1" thickBot="1" x14ac:dyDescent="0.3">
      <c r="B113" s="2"/>
      <c r="C113" s="230"/>
      <c r="D113" s="58"/>
      <c r="E113" s="43"/>
      <c r="F113" s="43"/>
      <c r="G113" s="43"/>
      <c r="H113" s="116"/>
      <c r="I113" s="85"/>
      <c r="J113" s="24"/>
      <c r="K113" s="25"/>
      <c r="L113" s="26"/>
      <c r="M113" s="31" t="s">
        <v>22</v>
      </c>
    </row>
    <row r="114" spans="1:524" ht="15" customHeight="1" x14ac:dyDescent="0.25">
      <c r="B114" s="2"/>
      <c r="C114" s="230"/>
      <c r="D114" s="64" t="s">
        <v>23</v>
      </c>
      <c r="E114" s="37"/>
      <c r="F114" s="9"/>
      <c r="G114" s="9"/>
      <c r="H114" s="117">
        <f>SUMIF(E114:G114,"&gt;0")</f>
        <v>0</v>
      </c>
      <c r="I114" s="27">
        <f>COUNTIF(E114:G114,"a")</f>
        <v>0</v>
      </c>
      <c r="J114" s="10"/>
      <c r="K114" s="11"/>
      <c r="L114" s="12"/>
      <c r="M114" s="13" t="s">
        <v>69</v>
      </c>
    </row>
    <row r="115" spans="1:524" ht="15" customHeight="1" x14ac:dyDescent="0.25">
      <c r="B115" s="2"/>
      <c r="C115" s="53"/>
      <c r="D115" s="46"/>
      <c r="E115" s="40"/>
      <c r="F115" s="40"/>
      <c r="G115" s="40"/>
      <c r="H115" s="121"/>
      <c r="I115" s="85"/>
      <c r="J115" s="15"/>
      <c r="K115" s="16"/>
      <c r="L115" s="17"/>
      <c r="M115" s="22" t="s">
        <v>70</v>
      </c>
    </row>
    <row r="116" spans="1:524" ht="15" customHeight="1" x14ac:dyDescent="0.25">
      <c r="B116" s="2"/>
      <c r="C116" s="53"/>
      <c r="D116" s="40"/>
      <c r="E116" s="40"/>
      <c r="F116" s="40"/>
      <c r="G116" s="40"/>
      <c r="H116" s="121"/>
      <c r="I116" s="85"/>
      <c r="J116" s="15"/>
      <c r="K116" s="16"/>
      <c r="L116" s="17"/>
      <c r="M116" s="22" t="s">
        <v>71</v>
      </c>
    </row>
    <row r="117" spans="1:524" ht="15" customHeight="1" thickBot="1" x14ac:dyDescent="0.3">
      <c r="B117" s="2"/>
      <c r="C117" s="42"/>
      <c r="D117" s="59"/>
      <c r="E117" s="40"/>
      <c r="F117" s="40"/>
      <c r="G117" s="40"/>
      <c r="H117" s="121"/>
      <c r="I117" s="85"/>
      <c r="J117" s="15"/>
      <c r="K117" s="16"/>
      <c r="L117" s="17"/>
      <c r="M117" s="132" t="s">
        <v>26</v>
      </c>
    </row>
    <row r="118" spans="1:524" ht="15" customHeight="1" x14ac:dyDescent="0.25">
      <c r="B118" s="2"/>
      <c r="C118" s="229" t="s">
        <v>72</v>
      </c>
      <c r="D118" s="63" t="s">
        <v>20</v>
      </c>
      <c r="E118" s="37"/>
      <c r="F118" s="9"/>
      <c r="G118" s="9"/>
      <c r="H118" s="117">
        <f>SUMIF(E118:G118,"&gt;0")</f>
        <v>0</v>
      </c>
      <c r="I118" s="27">
        <f>COUNTIF(E118:G118,"a")</f>
        <v>0</v>
      </c>
      <c r="J118" s="10"/>
      <c r="K118" s="11"/>
      <c r="L118" s="12"/>
      <c r="M118" s="28" t="s">
        <v>21</v>
      </c>
    </row>
    <row r="119" spans="1:524" ht="15" customHeight="1" thickBot="1" x14ac:dyDescent="0.3">
      <c r="B119" s="2"/>
      <c r="C119" s="230"/>
      <c r="D119" s="58"/>
      <c r="E119" s="43"/>
      <c r="F119" s="43"/>
      <c r="G119" s="43"/>
      <c r="H119" s="116"/>
      <c r="I119" s="85"/>
      <c r="J119" s="15"/>
      <c r="K119" s="16"/>
      <c r="L119" s="17"/>
      <c r="M119" s="31" t="s">
        <v>22</v>
      </c>
    </row>
    <row r="120" spans="1:524" s="65" customFormat="1" ht="15" customHeight="1" thickBot="1" x14ac:dyDescent="0.3">
      <c r="A120" s="1"/>
      <c r="B120" s="2"/>
      <c r="C120" s="230"/>
      <c r="D120" s="64" t="s">
        <v>23</v>
      </c>
      <c r="E120" s="37"/>
      <c r="F120" s="9"/>
      <c r="G120" s="9"/>
      <c r="H120" s="117">
        <f>SUMIF(E120:G120,"&gt;0")</f>
        <v>0</v>
      </c>
      <c r="I120" s="27">
        <f>COUNTIF(E120:G120,"a")</f>
        <v>0</v>
      </c>
      <c r="J120" s="10"/>
      <c r="K120" s="11"/>
      <c r="L120" s="12"/>
      <c r="M120" s="13" t="s">
        <v>69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</row>
    <row r="121" spans="1:524" ht="15" customHeight="1" x14ac:dyDescent="0.25">
      <c r="B121" s="2"/>
      <c r="C121" s="230"/>
      <c r="D121" s="40"/>
      <c r="E121" s="40"/>
      <c r="F121" s="40"/>
      <c r="G121" s="40"/>
      <c r="H121" s="121"/>
      <c r="I121" s="85"/>
      <c r="J121" s="15"/>
      <c r="K121" s="16"/>
      <c r="L121" s="17"/>
      <c r="M121" s="21" t="s">
        <v>70</v>
      </c>
    </row>
    <row r="122" spans="1:524" ht="15" customHeight="1" x14ac:dyDescent="0.25">
      <c r="B122" s="2"/>
      <c r="C122" s="230"/>
      <c r="D122" s="40"/>
      <c r="E122" s="40"/>
      <c r="F122" s="40"/>
      <c r="G122" s="40"/>
      <c r="H122" s="121"/>
      <c r="I122" s="85"/>
      <c r="J122" s="15"/>
      <c r="K122" s="16"/>
      <c r="L122" s="17"/>
      <c r="M122" s="13" t="s">
        <v>71</v>
      </c>
    </row>
    <row r="123" spans="1:524" ht="15" customHeight="1" thickBot="1" x14ac:dyDescent="0.3">
      <c r="B123" s="2"/>
      <c r="C123" s="231"/>
      <c r="D123" s="59"/>
      <c r="E123" s="40"/>
      <c r="F123" s="40"/>
      <c r="G123" s="40"/>
      <c r="H123" s="121"/>
      <c r="I123" s="85"/>
      <c r="J123" s="15"/>
      <c r="K123" s="16"/>
      <c r="L123" s="17"/>
      <c r="M123" s="129" t="s">
        <v>26</v>
      </c>
    </row>
    <row r="124" spans="1:524" ht="12.75" x14ac:dyDescent="0.25">
      <c r="B124" s="2"/>
      <c r="C124" s="229" t="s">
        <v>73</v>
      </c>
      <c r="D124" s="63" t="s">
        <v>20</v>
      </c>
      <c r="E124" s="37"/>
      <c r="F124" s="9"/>
      <c r="G124" s="9"/>
      <c r="H124" s="117">
        <f>SUMIF(E124:G124,"&gt;0")</f>
        <v>0</v>
      </c>
      <c r="I124" s="27">
        <f>COUNTIF(E124:G124,"a")</f>
        <v>0</v>
      </c>
      <c r="J124" s="10"/>
      <c r="K124" s="11"/>
      <c r="L124" s="12"/>
      <c r="M124" s="28" t="s">
        <v>21</v>
      </c>
    </row>
    <row r="125" spans="1:524" ht="13.5" thickBot="1" x14ac:dyDescent="0.3">
      <c r="B125" s="2"/>
      <c r="C125" s="230"/>
      <c r="D125" s="58"/>
      <c r="E125" s="43"/>
      <c r="F125" s="43"/>
      <c r="G125" s="43"/>
      <c r="H125" s="116"/>
      <c r="I125" s="85"/>
      <c r="J125" s="24"/>
      <c r="K125" s="25"/>
      <c r="L125" s="26"/>
      <c r="M125" s="31" t="s">
        <v>22</v>
      </c>
    </row>
    <row r="126" spans="1:524" ht="15" customHeight="1" x14ac:dyDescent="0.25">
      <c r="B126" s="2"/>
      <c r="C126" s="230"/>
      <c r="D126" s="64" t="s">
        <v>23</v>
      </c>
      <c r="E126" s="37"/>
      <c r="F126" s="9"/>
      <c r="G126" s="9"/>
      <c r="H126" s="117">
        <f>SUMIF(E126:G126,"&gt;0")</f>
        <v>0</v>
      </c>
      <c r="I126" s="27">
        <f>COUNTIF(E126:G126,"a")</f>
        <v>0</v>
      </c>
      <c r="J126" s="10"/>
      <c r="K126" s="11"/>
      <c r="L126" s="12"/>
      <c r="M126" s="13" t="s">
        <v>74</v>
      </c>
    </row>
    <row r="127" spans="1:524" ht="12.75" x14ac:dyDescent="0.25">
      <c r="B127" s="2"/>
      <c r="C127" s="53"/>
      <c r="D127" s="40"/>
      <c r="E127" s="40"/>
      <c r="F127" s="40"/>
      <c r="G127" s="40"/>
      <c r="H127" s="121"/>
      <c r="I127" s="85"/>
      <c r="J127" s="15"/>
      <c r="K127" s="16"/>
      <c r="L127" s="17"/>
      <c r="M127" s="22" t="s">
        <v>75</v>
      </c>
    </row>
    <row r="128" spans="1:524" ht="12.75" x14ac:dyDescent="0.25">
      <c r="B128" s="2"/>
      <c r="C128" s="53"/>
      <c r="D128" s="40"/>
      <c r="E128" s="40"/>
      <c r="F128" s="40"/>
      <c r="G128" s="40"/>
      <c r="H128" s="121"/>
      <c r="I128" s="85"/>
      <c r="J128" s="15"/>
      <c r="K128" s="16"/>
      <c r="L128" s="17"/>
      <c r="M128" s="22" t="s">
        <v>71</v>
      </c>
    </row>
    <row r="129" spans="2:13" ht="13.5" thickBot="1" x14ac:dyDescent="0.3">
      <c r="B129" s="2"/>
      <c r="C129" s="53"/>
      <c r="D129" s="59"/>
      <c r="E129" s="40"/>
      <c r="F129" s="40"/>
      <c r="G129" s="40"/>
      <c r="H129" s="121"/>
      <c r="I129" s="85"/>
      <c r="J129" s="15"/>
      <c r="K129" s="16"/>
      <c r="L129" s="17"/>
      <c r="M129" s="133" t="s">
        <v>26</v>
      </c>
    </row>
    <row r="130" spans="2:13" ht="15" customHeight="1" x14ac:dyDescent="0.25">
      <c r="B130" s="2"/>
      <c r="C130" s="229" t="s">
        <v>76</v>
      </c>
      <c r="D130" s="63" t="s">
        <v>20</v>
      </c>
      <c r="E130" s="37"/>
      <c r="F130" s="9"/>
      <c r="G130" s="9"/>
      <c r="H130" s="117">
        <f>SUMIF(E130:G130,"&gt;0")</f>
        <v>0</v>
      </c>
      <c r="I130" s="27">
        <f>COUNTIF(E130:G130,"a")</f>
        <v>0</v>
      </c>
      <c r="J130" s="10"/>
      <c r="K130" s="11"/>
      <c r="L130" s="12"/>
      <c r="M130" s="28" t="s">
        <v>21</v>
      </c>
    </row>
    <row r="131" spans="2:13" ht="15" customHeight="1" thickBot="1" x14ac:dyDescent="0.3">
      <c r="B131" s="2"/>
      <c r="C131" s="230"/>
      <c r="D131" s="58"/>
      <c r="E131" s="43"/>
      <c r="F131" s="43"/>
      <c r="G131" s="43"/>
      <c r="H131" s="116"/>
      <c r="I131" s="85"/>
      <c r="J131" s="15"/>
      <c r="K131" s="16"/>
      <c r="L131" s="17"/>
      <c r="M131" s="31" t="s">
        <v>22</v>
      </c>
    </row>
    <row r="132" spans="2:13" ht="15" customHeight="1" x14ac:dyDescent="0.25">
      <c r="B132" s="2"/>
      <c r="C132" s="230"/>
      <c r="D132" s="64" t="s">
        <v>23</v>
      </c>
      <c r="E132" s="37"/>
      <c r="F132" s="9"/>
      <c r="G132" s="9"/>
      <c r="H132" s="117">
        <f>SUMIF(E132:G132,"&gt;0")</f>
        <v>0</v>
      </c>
      <c r="I132" s="27">
        <f>COUNTIF(E132:G132,"a")</f>
        <v>0</v>
      </c>
      <c r="J132" s="10"/>
      <c r="K132" s="11"/>
      <c r="L132" s="12"/>
      <c r="M132" s="13" t="s">
        <v>74</v>
      </c>
    </row>
    <row r="133" spans="2:13" ht="15" customHeight="1" x14ac:dyDescent="0.25">
      <c r="B133" s="2"/>
      <c r="C133" s="230"/>
      <c r="D133" s="59"/>
      <c r="E133" s="40"/>
      <c r="F133" s="40"/>
      <c r="G133" s="40"/>
      <c r="H133" s="121"/>
      <c r="I133" s="40"/>
      <c r="J133" s="15"/>
      <c r="K133" s="16"/>
      <c r="L133" s="17"/>
      <c r="M133" s="22" t="s">
        <v>75</v>
      </c>
    </row>
    <row r="134" spans="2:13" ht="13.5" customHeight="1" x14ac:dyDescent="0.25">
      <c r="B134" s="2"/>
      <c r="C134" s="230"/>
      <c r="D134" s="33"/>
      <c r="E134" s="46">
        <f>IF(E132="a",1,0)</f>
        <v>0</v>
      </c>
      <c r="F134" s="46">
        <f>IF(F132="a",1,0)</f>
        <v>0</v>
      </c>
      <c r="G134" s="46">
        <f>IF(G132="a",1,0)</f>
        <v>0</v>
      </c>
      <c r="H134" s="122">
        <f>IF((E134+F134+G134)=3,1,0)</f>
        <v>0</v>
      </c>
      <c r="I134" s="46"/>
      <c r="J134" s="15"/>
      <c r="K134" s="16"/>
      <c r="L134" s="17"/>
      <c r="M134" s="41" t="s">
        <v>71</v>
      </c>
    </row>
    <row r="135" spans="2:13" ht="15" customHeight="1" thickBot="1" x14ac:dyDescent="0.3">
      <c r="B135" s="2"/>
      <c r="C135" s="230"/>
      <c r="D135" s="33"/>
      <c r="E135" s="40"/>
      <c r="F135" s="40"/>
      <c r="G135" s="40"/>
      <c r="H135" s="116"/>
      <c r="I135" s="40"/>
      <c r="J135" s="15"/>
      <c r="K135" s="16"/>
      <c r="L135" s="17"/>
      <c r="M135" s="126" t="s">
        <v>26</v>
      </c>
    </row>
    <row r="136" spans="2:13" ht="39" thickBot="1" x14ac:dyDescent="0.3">
      <c r="B136" s="2"/>
      <c r="C136" s="34" t="s">
        <v>204</v>
      </c>
      <c r="D136" s="34"/>
      <c r="E136" s="163">
        <f>SUM(E112,E114,E118,E120,E124,E126,E130,E132)</f>
        <v>0</v>
      </c>
      <c r="F136" s="163">
        <f>SUM(F112,F114,F118,F120,F124,F126,F130,F132)</f>
        <v>0</v>
      </c>
      <c r="G136" s="164">
        <f>SUM(G112,G114,G120,G118,G124,G126,G130,G132,)</f>
        <v>0</v>
      </c>
      <c r="H136" s="165">
        <f>SUM(E136:G136)</f>
        <v>0</v>
      </c>
      <c r="I136" s="172">
        <f>SUM(I112+I114+I118+I120+I124+I126+I130+I132)</f>
        <v>0</v>
      </c>
      <c r="J136" s="167"/>
      <c r="K136" s="168"/>
      <c r="L136" s="44"/>
      <c r="M136" s="44"/>
    </row>
    <row r="137" spans="2:13" ht="39" thickBot="1" x14ac:dyDescent="0.3">
      <c r="B137" s="2"/>
      <c r="C137" s="151" t="s">
        <v>208</v>
      </c>
      <c r="D137" s="90"/>
      <c r="E137" s="91">
        <f>SUM(E136+E110+E95+E72+E62)</f>
        <v>0</v>
      </c>
      <c r="F137" s="91">
        <f>SUM(F136+F110+F95+F72+F62)</f>
        <v>0</v>
      </c>
      <c r="G137" s="147">
        <f>SUM(G136+G110+G95+G72+G62)</f>
        <v>0</v>
      </c>
      <c r="H137" s="145">
        <f>SUM(E137:G137)</f>
        <v>0</v>
      </c>
      <c r="I137" s="92"/>
      <c r="J137" s="150"/>
      <c r="K137" s="150"/>
      <c r="L137" s="152"/>
      <c r="M137" s="152"/>
    </row>
    <row r="138" spans="2:13" ht="30" customHeight="1" thickBot="1" x14ac:dyDescent="0.3">
      <c r="C138" s="151" t="s">
        <v>77</v>
      </c>
      <c r="D138" s="93"/>
      <c r="E138" s="94">
        <f>COUNTIF(E38:E135, "a")</f>
        <v>0</v>
      </c>
      <c r="F138" s="94">
        <f>COUNTIF(F38:F135, "a")</f>
        <v>0</v>
      </c>
      <c r="G138" s="148">
        <f>COUNTIF(G38:G135, "a")</f>
        <v>0</v>
      </c>
      <c r="H138" s="146"/>
      <c r="I138" s="95">
        <f>E138+F138+G138</f>
        <v>0</v>
      </c>
      <c r="J138" s="150"/>
      <c r="K138" s="150"/>
      <c r="L138" s="152"/>
      <c r="M138" s="152"/>
    </row>
    <row r="139" spans="2:13" ht="15" customHeight="1" thickBot="1" x14ac:dyDescent="0.3">
      <c r="C139" s="6"/>
      <c r="E139" s="7"/>
      <c r="F139" s="7"/>
      <c r="G139" s="7"/>
      <c r="H139" s="88"/>
      <c r="I139" s="88"/>
      <c r="M139" s="5"/>
    </row>
    <row r="140" spans="2:13" ht="15" customHeight="1" thickBot="1" x14ac:dyDescent="0.3">
      <c r="B140" s="2"/>
      <c r="C140" s="224" t="s">
        <v>78</v>
      </c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</row>
    <row r="141" spans="2:13" ht="15" customHeight="1" thickBot="1" x14ac:dyDescent="0.3">
      <c r="B141" s="2"/>
      <c r="C141" s="183"/>
      <c r="D141" s="159" t="s">
        <v>5</v>
      </c>
      <c r="E141" s="185" t="s">
        <v>9</v>
      </c>
      <c r="F141" s="185" t="s">
        <v>10</v>
      </c>
      <c r="G141" s="185" t="s">
        <v>11</v>
      </c>
      <c r="H141" s="188" t="s">
        <v>16</v>
      </c>
      <c r="I141" s="189" t="s">
        <v>17</v>
      </c>
      <c r="J141" s="184" t="s">
        <v>9</v>
      </c>
      <c r="K141" s="185" t="s">
        <v>10</v>
      </c>
      <c r="L141" s="187" t="s">
        <v>11</v>
      </c>
      <c r="M141" s="160" t="s">
        <v>18</v>
      </c>
    </row>
    <row r="142" spans="2:13" ht="41.25" customHeight="1" thickBot="1" x14ac:dyDescent="0.3">
      <c r="B142" s="2"/>
      <c r="C142" s="226" t="s">
        <v>209</v>
      </c>
      <c r="D142" s="227"/>
      <c r="E142" s="227"/>
      <c r="F142" s="227"/>
      <c r="G142" s="227"/>
      <c r="H142" s="227"/>
      <c r="I142" s="227"/>
      <c r="J142" s="227"/>
      <c r="K142" s="227"/>
      <c r="L142" s="227"/>
      <c r="M142" s="228"/>
    </row>
    <row r="143" spans="2:13" ht="12.75" customHeight="1" x14ac:dyDescent="0.25">
      <c r="B143" s="2"/>
      <c r="C143" s="237" t="s">
        <v>79</v>
      </c>
      <c r="D143" s="8" t="s">
        <v>20</v>
      </c>
      <c r="E143" s="9"/>
      <c r="F143" s="9"/>
      <c r="G143" s="9"/>
      <c r="H143" s="123">
        <f>SUMIF(E143:G143,"&gt;0")</f>
        <v>0</v>
      </c>
      <c r="I143" s="83">
        <f>COUNTIF(E143:G143,"a")</f>
        <v>0</v>
      </c>
      <c r="J143" s="10"/>
      <c r="K143" s="11"/>
      <c r="L143" s="12"/>
      <c r="M143" s="13" t="s">
        <v>28</v>
      </c>
    </row>
    <row r="144" spans="2:13" ht="15" customHeight="1" thickBot="1" x14ac:dyDescent="0.3">
      <c r="B144" s="2"/>
      <c r="C144" s="238"/>
      <c r="D144" s="14"/>
      <c r="E144" s="43"/>
      <c r="F144" s="43"/>
      <c r="G144" s="43"/>
      <c r="H144" s="116"/>
      <c r="I144" s="124"/>
      <c r="J144" s="15"/>
      <c r="K144" s="16"/>
      <c r="L144" s="17"/>
      <c r="M144" s="18" t="s">
        <v>22</v>
      </c>
    </row>
    <row r="145" spans="1:524" ht="12.75" x14ac:dyDescent="0.25">
      <c r="B145" s="2"/>
      <c r="C145" s="238"/>
      <c r="D145" s="153" t="s">
        <v>23</v>
      </c>
      <c r="E145" s="9"/>
      <c r="F145" s="9"/>
      <c r="G145" s="9"/>
      <c r="H145" s="121">
        <f>SUMIF(E145:G145,"&gt;0")</f>
        <v>0</v>
      </c>
      <c r="I145" s="125">
        <f>COUNTIF(E145:G145,"a")</f>
        <v>0</v>
      </c>
      <c r="J145" s="10"/>
      <c r="K145" s="11"/>
      <c r="L145" s="12"/>
      <c r="M145" s="19" t="s">
        <v>80</v>
      </c>
    </row>
    <row r="146" spans="1:524" ht="15" customHeight="1" x14ac:dyDescent="0.25">
      <c r="B146" s="2"/>
      <c r="C146" s="319"/>
      <c r="D146" s="45"/>
      <c r="E146" s="46"/>
      <c r="F146" s="46"/>
      <c r="G146" s="46"/>
      <c r="H146" s="121"/>
      <c r="I146" s="125"/>
      <c r="J146" s="15"/>
      <c r="K146" s="16"/>
      <c r="L146" s="17"/>
      <c r="M146" s="21" t="s">
        <v>81</v>
      </c>
    </row>
    <row r="147" spans="1:524" ht="15" customHeight="1" x14ac:dyDescent="0.25">
      <c r="B147" s="2"/>
      <c r="C147" s="319"/>
      <c r="D147" s="5"/>
      <c r="E147" s="46"/>
      <c r="F147" s="46"/>
      <c r="G147" s="40"/>
      <c r="H147" s="121"/>
      <c r="I147" s="125"/>
      <c r="J147" s="15"/>
      <c r="K147" s="16"/>
      <c r="L147" s="17"/>
      <c r="M147" s="22" t="s">
        <v>82</v>
      </c>
    </row>
    <row r="148" spans="1:524" ht="15" customHeight="1" thickBot="1" x14ac:dyDescent="0.3">
      <c r="B148" s="2"/>
      <c r="C148" s="319"/>
      <c r="D148" s="23"/>
      <c r="E148" s="46"/>
      <c r="F148" s="46"/>
      <c r="G148" s="46"/>
      <c r="H148" s="116"/>
      <c r="I148" s="124"/>
      <c r="J148" s="24"/>
      <c r="K148" s="25"/>
      <c r="L148" s="26"/>
      <c r="M148" s="135" t="s">
        <v>26</v>
      </c>
    </row>
    <row r="149" spans="1:524" ht="15" customHeight="1" x14ac:dyDescent="0.25">
      <c r="B149" s="2"/>
      <c r="C149" s="319"/>
      <c r="D149" s="235" t="s">
        <v>36</v>
      </c>
      <c r="E149" s="9"/>
      <c r="F149" s="9"/>
      <c r="G149" s="9"/>
      <c r="H149" s="121">
        <f>SUMIF(E149:G149,"&gt;0")</f>
        <v>0</v>
      </c>
      <c r="I149" s="125">
        <f>COUNTIF(E149:G149,"a")</f>
        <v>0</v>
      </c>
      <c r="J149" s="10"/>
      <c r="K149" s="11"/>
      <c r="L149" s="12"/>
      <c r="M149" s="22" t="s">
        <v>37</v>
      </c>
    </row>
    <row r="150" spans="1:524" ht="15" customHeight="1" x14ac:dyDescent="0.25">
      <c r="B150" s="2"/>
      <c r="C150" s="319"/>
      <c r="D150" s="236"/>
      <c r="E150" s="46"/>
      <c r="F150" s="46"/>
      <c r="G150" s="46"/>
      <c r="H150" s="121"/>
      <c r="I150" s="125"/>
      <c r="J150" s="15"/>
      <c r="K150" s="16"/>
      <c r="L150" s="17"/>
      <c r="M150" s="21" t="s">
        <v>38</v>
      </c>
    </row>
    <row r="151" spans="1:524" ht="15" customHeight="1" thickBot="1" x14ac:dyDescent="0.3">
      <c r="B151" s="2"/>
      <c r="C151" s="320"/>
      <c r="D151" s="20"/>
      <c r="E151" s="46"/>
      <c r="F151" s="46"/>
      <c r="G151" s="46"/>
      <c r="H151" s="116"/>
      <c r="I151" s="125"/>
      <c r="J151" s="16"/>
      <c r="K151" s="16"/>
      <c r="L151" s="16"/>
      <c r="M151" s="134" t="s">
        <v>26</v>
      </c>
    </row>
    <row r="152" spans="1:524" ht="41.25" customHeight="1" thickBot="1" x14ac:dyDescent="0.3">
      <c r="B152" s="2"/>
      <c r="C152" s="226" t="s">
        <v>210</v>
      </c>
      <c r="D152" s="227"/>
      <c r="E152" s="227"/>
      <c r="F152" s="227"/>
      <c r="G152" s="227"/>
      <c r="H152" s="227"/>
      <c r="I152" s="227"/>
      <c r="J152" s="227"/>
      <c r="K152" s="227"/>
      <c r="L152" s="227"/>
      <c r="M152" s="228"/>
    </row>
    <row r="153" spans="1:524" ht="15" customHeight="1" x14ac:dyDescent="0.25">
      <c r="B153" s="2"/>
      <c r="C153" s="237" t="s">
        <v>83</v>
      </c>
      <c r="D153" s="239" t="s">
        <v>197</v>
      </c>
      <c r="E153" s="9"/>
      <c r="F153" s="9"/>
      <c r="G153" s="9"/>
      <c r="H153" s="117">
        <f>SUMIF(E153:G153,"&gt;0")</f>
        <v>0</v>
      </c>
      <c r="I153" s="27">
        <f>COUNTIF(E153:G153,"a")</f>
        <v>0</v>
      </c>
      <c r="J153" s="10"/>
      <c r="K153" s="11"/>
      <c r="L153" s="12"/>
      <c r="M153" s="28" t="s">
        <v>37</v>
      </c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</row>
    <row r="154" spans="1:524" ht="15" customHeight="1" x14ac:dyDescent="0.25">
      <c r="B154" s="2"/>
      <c r="C154" s="238"/>
      <c r="D154" s="240"/>
      <c r="E154" s="46"/>
      <c r="F154" s="46"/>
      <c r="G154" s="46"/>
      <c r="H154" s="121"/>
      <c r="I154" s="125"/>
      <c r="J154" s="15"/>
      <c r="K154" s="16"/>
      <c r="L154" s="17"/>
      <c r="M154" s="29" t="s">
        <v>38</v>
      </c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</row>
    <row r="155" spans="1:524" ht="15" customHeight="1" thickBot="1" x14ac:dyDescent="0.3">
      <c r="B155" s="2"/>
      <c r="C155" s="238"/>
      <c r="D155" s="5"/>
      <c r="E155" s="46"/>
      <c r="F155" s="46"/>
      <c r="G155" s="46"/>
      <c r="H155" s="121"/>
      <c r="I155" s="125"/>
      <c r="J155" s="15"/>
      <c r="K155" s="16"/>
      <c r="L155" s="17"/>
      <c r="M155" s="130" t="s">
        <v>26</v>
      </c>
    </row>
    <row r="156" spans="1:524" ht="41.25" customHeight="1" thickBot="1" x14ac:dyDescent="0.3">
      <c r="B156" s="2"/>
      <c r="C156" s="226" t="s">
        <v>211</v>
      </c>
      <c r="D156" s="227"/>
      <c r="E156" s="227"/>
      <c r="F156" s="227"/>
      <c r="G156" s="227"/>
      <c r="H156" s="227"/>
      <c r="I156" s="227"/>
      <c r="J156" s="227"/>
      <c r="K156" s="227"/>
      <c r="L156" s="227"/>
      <c r="M156" s="228"/>
    </row>
    <row r="157" spans="1:524" ht="15" customHeight="1" x14ac:dyDescent="0.25">
      <c r="C157" s="237" t="s">
        <v>84</v>
      </c>
      <c r="D157" s="239" t="s">
        <v>36</v>
      </c>
      <c r="E157" s="9"/>
      <c r="F157" s="9"/>
      <c r="G157" s="9"/>
      <c r="H157" s="123">
        <f>SUMIF(E157:G157,"&gt;0")</f>
        <v>0</v>
      </c>
      <c r="I157" s="83">
        <f>COUNTIF(E157:G157,"a")</f>
        <v>0</v>
      </c>
      <c r="J157" s="10"/>
      <c r="K157" s="11"/>
      <c r="L157" s="12"/>
      <c r="M157" s="28" t="s">
        <v>37</v>
      </c>
    </row>
    <row r="158" spans="1:524" s="32" customFormat="1" ht="15" customHeight="1" thickBot="1" x14ac:dyDescent="0.3">
      <c r="A158" s="1"/>
      <c r="B158" s="2"/>
      <c r="C158" s="238"/>
      <c r="D158" s="240"/>
      <c r="E158" s="46"/>
      <c r="F158" s="46"/>
      <c r="G158" s="46"/>
      <c r="H158" s="121"/>
      <c r="I158" s="125"/>
      <c r="J158" s="15"/>
      <c r="K158" s="16"/>
      <c r="L158" s="17"/>
      <c r="M158" s="31" t="s">
        <v>38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</row>
    <row r="159" spans="1:524" s="32" customFormat="1" ht="15" customHeight="1" thickBot="1" x14ac:dyDescent="0.3">
      <c r="A159" s="1"/>
      <c r="B159" s="2"/>
      <c r="C159" s="238"/>
      <c r="D159" s="33"/>
      <c r="E159" s="46"/>
      <c r="F159" s="46"/>
      <c r="G159" s="46"/>
      <c r="H159" s="116"/>
      <c r="I159" s="125"/>
      <c r="J159" s="15"/>
      <c r="K159" s="16"/>
      <c r="L159" s="17"/>
      <c r="M159" s="136" t="s">
        <v>26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</row>
    <row r="160" spans="1:524" ht="41.25" customHeight="1" thickBot="1" x14ac:dyDescent="0.3">
      <c r="B160" s="2"/>
      <c r="C160" s="226" t="s">
        <v>212</v>
      </c>
      <c r="D160" s="227"/>
      <c r="E160" s="227"/>
      <c r="F160" s="227"/>
      <c r="G160" s="227"/>
      <c r="H160" s="227"/>
      <c r="I160" s="227"/>
      <c r="J160" s="227"/>
      <c r="K160" s="227"/>
      <c r="L160" s="227"/>
      <c r="M160" s="228"/>
    </row>
    <row r="161" spans="2:524" ht="15" customHeight="1" x14ac:dyDescent="0.25">
      <c r="B161" s="2"/>
      <c r="C161" s="237" t="s">
        <v>85</v>
      </c>
      <c r="D161" s="153" t="s">
        <v>20</v>
      </c>
      <c r="E161" s="9"/>
      <c r="F161" s="9"/>
      <c r="G161" s="9"/>
      <c r="H161" s="123">
        <f>SUMIF(E161:G161,"&gt;0")</f>
        <v>0</v>
      </c>
      <c r="I161" s="83">
        <f>COUNTIF(E161:G161,"a")</f>
        <v>0</v>
      </c>
      <c r="J161" s="10"/>
      <c r="K161" s="11"/>
      <c r="L161" s="12"/>
      <c r="M161" s="13" t="s">
        <v>21</v>
      </c>
    </row>
    <row r="162" spans="2:524" ht="15" customHeight="1" thickBot="1" x14ac:dyDescent="0.3">
      <c r="B162" s="2"/>
      <c r="C162" s="238"/>
      <c r="D162" s="14"/>
      <c r="E162" s="43"/>
      <c r="F162" s="43"/>
      <c r="G162" s="43"/>
      <c r="H162" s="116"/>
      <c r="I162" s="124"/>
      <c r="J162" s="24"/>
      <c r="K162" s="25"/>
      <c r="L162" s="26"/>
      <c r="M162" s="31" t="s">
        <v>22</v>
      </c>
    </row>
    <row r="163" spans="2:524" ht="15" customHeight="1" x14ac:dyDescent="0.25">
      <c r="B163" s="2"/>
      <c r="C163" s="238"/>
      <c r="D163" s="35" t="s">
        <v>23</v>
      </c>
      <c r="E163" s="9"/>
      <c r="F163" s="9"/>
      <c r="G163" s="9"/>
      <c r="H163" s="123">
        <f>SUMIF(E163:G163,"&gt;0")</f>
        <v>0</v>
      </c>
      <c r="I163" s="83">
        <f>COUNTIF(E163:G163,"a")</f>
        <v>0</v>
      </c>
      <c r="J163" s="10"/>
      <c r="K163" s="11"/>
      <c r="L163" s="12"/>
      <c r="M163" s="36" t="s">
        <v>86</v>
      </c>
    </row>
    <row r="164" spans="2:524" ht="15" customHeight="1" thickBot="1" x14ac:dyDescent="0.3">
      <c r="B164" s="2"/>
      <c r="C164" s="238"/>
      <c r="D164" s="14"/>
      <c r="E164" s="43"/>
      <c r="F164" s="43"/>
      <c r="G164" s="43"/>
      <c r="H164" s="116"/>
      <c r="I164" s="124"/>
      <c r="J164" s="24"/>
      <c r="K164" s="25"/>
      <c r="L164" s="26"/>
      <c r="M164" s="137" t="s">
        <v>87</v>
      </c>
    </row>
    <row r="165" spans="2:524" ht="15" customHeight="1" x14ac:dyDescent="0.25">
      <c r="B165" s="2"/>
      <c r="C165" s="317"/>
      <c r="D165" s="291" t="s">
        <v>36</v>
      </c>
      <c r="E165" s="37"/>
      <c r="F165" s="9"/>
      <c r="G165" s="38"/>
      <c r="H165" s="123">
        <f>SUMIF(E165:G165,"&gt;0")</f>
        <v>0</v>
      </c>
      <c r="I165" s="83">
        <f>COUNTIF(E165:G165,"a")</f>
        <v>0</v>
      </c>
      <c r="J165" s="10"/>
      <c r="K165" s="11"/>
      <c r="L165" s="12"/>
      <c r="M165" s="22" t="s">
        <v>37</v>
      </c>
    </row>
    <row r="166" spans="2:524" ht="15" customHeight="1" x14ac:dyDescent="0.25">
      <c r="B166" s="2"/>
      <c r="C166" s="317"/>
      <c r="D166" s="292"/>
      <c r="E166" s="39"/>
      <c r="F166" s="40"/>
      <c r="G166" s="40"/>
      <c r="H166" s="121"/>
      <c r="I166" s="125"/>
      <c r="J166" s="15"/>
      <c r="K166" s="16"/>
      <c r="L166" s="17"/>
      <c r="M166" s="41" t="s">
        <v>38</v>
      </c>
    </row>
    <row r="167" spans="2:524" ht="15" customHeight="1" x14ac:dyDescent="0.25">
      <c r="B167" s="2"/>
      <c r="C167" s="317"/>
      <c r="D167" s="33"/>
      <c r="E167" s="40"/>
      <c r="F167" s="40"/>
      <c r="G167" s="40"/>
      <c r="H167" s="121"/>
      <c r="I167" s="40"/>
      <c r="J167" s="15"/>
      <c r="K167" s="16"/>
      <c r="L167" s="17"/>
      <c r="M167" s="29" t="s">
        <v>88</v>
      </c>
    </row>
    <row r="168" spans="2:524" ht="15" customHeight="1" x14ac:dyDescent="0.25">
      <c r="B168" s="2"/>
      <c r="C168" s="317"/>
      <c r="D168" s="33"/>
      <c r="E168" s="40"/>
      <c r="F168" s="40"/>
      <c r="G168" s="40"/>
      <c r="H168" s="121"/>
      <c r="I168" s="40"/>
      <c r="J168" s="15"/>
      <c r="K168" s="16"/>
      <c r="L168" s="17"/>
      <c r="M168" s="22" t="s">
        <v>89</v>
      </c>
    </row>
    <row r="169" spans="2:524" ht="15" customHeight="1" thickBot="1" x14ac:dyDescent="0.3">
      <c r="B169" s="2"/>
      <c r="C169" s="318"/>
      <c r="D169" s="101"/>
      <c r="E169" s="43"/>
      <c r="F169" s="43"/>
      <c r="G169" s="43"/>
      <c r="H169" s="116"/>
      <c r="I169" s="43"/>
      <c r="J169" s="24"/>
      <c r="K169" s="25"/>
      <c r="L169" s="26"/>
      <c r="M169" s="128" t="s">
        <v>26</v>
      </c>
    </row>
    <row r="170" spans="2:524" ht="39" thickBot="1" x14ac:dyDescent="0.3">
      <c r="B170" s="2"/>
      <c r="C170" s="151" t="s">
        <v>205</v>
      </c>
      <c r="D170" s="90"/>
      <c r="E170" s="91">
        <f>SUM(E143,E145,E149,E153,E157,E161,E163,E165)</f>
        <v>0</v>
      </c>
      <c r="F170" s="91">
        <f>SUM(F143,F145,F149,F153,F157,F161,F163,F165)</f>
        <v>0</v>
      </c>
      <c r="G170" s="147">
        <f>SUM(G143,G145,G149,G153,G157,G161,G163,G165)</f>
        <v>0</v>
      </c>
      <c r="H170" s="145">
        <f>SUM(E170:G170)</f>
        <v>0</v>
      </c>
      <c r="I170" s="92"/>
      <c r="J170" s="150"/>
      <c r="K170" s="150"/>
      <c r="L170" s="152"/>
      <c r="M170" s="152"/>
    </row>
    <row r="171" spans="2:524" ht="30" customHeight="1" thickBot="1" x14ac:dyDescent="0.3">
      <c r="C171" s="151" t="s">
        <v>90</v>
      </c>
      <c r="D171" s="93"/>
      <c r="E171" s="94">
        <f>COUNTIF(E143:E165, "a")</f>
        <v>0</v>
      </c>
      <c r="F171" s="94">
        <f>COUNTIF(F143:F165, "a")</f>
        <v>0</v>
      </c>
      <c r="G171" s="148">
        <f>COUNTIF(G143:G165, "a")</f>
        <v>0</v>
      </c>
      <c r="H171" s="146"/>
      <c r="I171" s="95">
        <f>E171+F171+G171</f>
        <v>0</v>
      </c>
      <c r="J171" s="150"/>
      <c r="K171" s="150"/>
      <c r="L171" s="152"/>
      <c r="M171" s="152"/>
    </row>
    <row r="172" spans="2:524" ht="15" customHeight="1" thickBot="1" x14ac:dyDescent="0.3">
      <c r="C172" s="6"/>
      <c r="E172" s="7"/>
      <c r="F172" s="7"/>
      <c r="G172" s="7"/>
      <c r="H172" s="88"/>
      <c r="I172" s="88"/>
      <c r="M172" s="5"/>
    </row>
    <row r="173" spans="2:524" ht="15" customHeight="1" thickBot="1" x14ac:dyDescent="0.3">
      <c r="B173" s="2"/>
      <c r="C173" s="224" t="s">
        <v>91</v>
      </c>
      <c r="D173" s="225"/>
      <c r="E173" s="225"/>
      <c r="F173" s="225"/>
      <c r="G173" s="225"/>
      <c r="H173" s="269"/>
      <c r="I173" s="90" t="s">
        <v>9</v>
      </c>
      <c r="J173" s="97" t="s">
        <v>10</v>
      </c>
      <c r="K173" s="98" t="s">
        <v>11</v>
      </c>
      <c r="L173" s="224" t="s">
        <v>18</v>
      </c>
      <c r="M173" s="269"/>
    </row>
    <row r="174" spans="2:524" ht="27" customHeight="1" x14ac:dyDescent="0.25">
      <c r="B174" s="2"/>
      <c r="C174" s="260"/>
      <c r="D174" s="261"/>
      <c r="E174" s="261"/>
      <c r="F174" s="261"/>
      <c r="G174" s="261"/>
      <c r="H174" s="262"/>
      <c r="I174" s="174"/>
      <c r="J174" s="175"/>
      <c r="K174" s="176"/>
      <c r="L174" s="272" t="s">
        <v>92</v>
      </c>
      <c r="M174" s="273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  <c r="LK174" s="6"/>
      <c r="LL174" s="6"/>
      <c r="LM174" s="6"/>
      <c r="LN174" s="6"/>
      <c r="LO174" s="6"/>
      <c r="LP174" s="6"/>
      <c r="LQ174" s="6"/>
      <c r="LR174" s="6"/>
      <c r="LS174" s="6"/>
      <c r="LT174" s="6"/>
      <c r="LU174" s="6"/>
      <c r="LV174" s="6"/>
      <c r="LW174" s="6"/>
      <c r="LX174" s="6"/>
      <c r="LY174" s="6"/>
      <c r="LZ174" s="6"/>
      <c r="MA174" s="6"/>
      <c r="MB174" s="6"/>
      <c r="MC174" s="6"/>
      <c r="MD174" s="6"/>
      <c r="ME174" s="6"/>
      <c r="MF174" s="6"/>
      <c r="MG174" s="6"/>
      <c r="MH174" s="6"/>
      <c r="MI174" s="6"/>
      <c r="MJ174" s="6"/>
      <c r="MK174" s="6"/>
      <c r="ML174" s="6"/>
      <c r="MM174" s="6"/>
      <c r="MN174" s="6"/>
      <c r="MO174" s="6"/>
      <c r="MP174" s="6"/>
      <c r="MQ174" s="6"/>
      <c r="MR174" s="6"/>
      <c r="MS174" s="6"/>
      <c r="MT174" s="6"/>
      <c r="MU174" s="6"/>
      <c r="MV174" s="6"/>
      <c r="MW174" s="6"/>
      <c r="MX174" s="6"/>
      <c r="MY174" s="6"/>
      <c r="MZ174" s="6"/>
      <c r="NA174" s="6"/>
      <c r="NB174" s="6"/>
      <c r="NC174" s="6"/>
      <c r="ND174" s="6"/>
      <c r="NE174" s="6"/>
      <c r="NF174" s="6"/>
      <c r="NG174" s="6"/>
      <c r="NH174" s="6"/>
      <c r="NI174" s="6"/>
      <c r="NJ174" s="6"/>
      <c r="NK174" s="6"/>
      <c r="NL174" s="6"/>
      <c r="NM174" s="6"/>
      <c r="NN174" s="6"/>
      <c r="NO174" s="6"/>
      <c r="NP174" s="6"/>
      <c r="NQ174" s="6"/>
      <c r="NR174" s="6"/>
      <c r="NS174" s="6"/>
      <c r="NT174" s="6"/>
      <c r="NU174" s="6"/>
      <c r="NV174" s="6"/>
      <c r="NW174" s="6"/>
      <c r="NX174" s="6"/>
      <c r="NY174" s="6"/>
      <c r="NZ174" s="6"/>
      <c r="OA174" s="6"/>
      <c r="OB174" s="6"/>
      <c r="OC174" s="6"/>
      <c r="OD174" s="6"/>
      <c r="OE174" s="6"/>
      <c r="OF174" s="6"/>
      <c r="OG174" s="6"/>
      <c r="OH174" s="6"/>
      <c r="OI174" s="6"/>
      <c r="OJ174" s="6"/>
      <c r="OK174" s="6"/>
      <c r="OL174" s="6"/>
      <c r="OM174" s="6"/>
      <c r="ON174" s="6"/>
      <c r="OO174" s="6"/>
      <c r="OP174" s="6"/>
      <c r="OQ174" s="6"/>
      <c r="OR174" s="6"/>
      <c r="OS174" s="6"/>
      <c r="OT174" s="6"/>
      <c r="OU174" s="6"/>
      <c r="OV174" s="6"/>
      <c r="OW174" s="6"/>
      <c r="OX174" s="6"/>
      <c r="OY174" s="6"/>
      <c r="OZ174" s="6"/>
      <c r="PA174" s="6"/>
      <c r="PB174" s="6"/>
      <c r="PC174" s="6"/>
      <c r="PD174" s="6"/>
      <c r="PE174" s="6"/>
      <c r="PF174" s="6"/>
      <c r="PG174" s="6"/>
      <c r="PH174" s="6"/>
      <c r="PI174" s="6"/>
      <c r="PJ174" s="6"/>
      <c r="PK174" s="6"/>
      <c r="PL174" s="6"/>
      <c r="PM174" s="6"/>
      <c r="PN174" s="6"/>
      <c r="PO174" s="6"/>
      <c r="PP174" s="6"/>
      <c r="PQ174" s="6"/>
      <c r="PR174" s="6"/>
      <c r="PS174" s="6"/>
      <c r="PT174" s="6"/>
      <c r="PU174" s="6"/>
      <c r="PV174" s="6"/>
      <c r="PW174" s="6"/>
      <c r="PX174" s="6"/>
      <c r="PY174" s="6"/>
      <c r="PZ174" s="6"/>
      <c r="QA174" s="6"/>
      <c r="QB174" s="6"/>
      <c r="QC174" s="6"/>
      <c r="QD174" s="6"/>
      <c r="QE174" s="6"/>
      <c r="QF174" s="6"/>
      <c r="QG174" s="6"/>
      <c r="QH174" s="6"/>
      <c r="QI174" s="6"/>
      <c r="QJ174" s="6"/>
      <c r="QK174" s="6"/>
      <c r="QL174" s="6"/>
      <c r="QM174" s="6"/>
      <c r="QN174" s="6"/>
      <c r="QO174" s="6"/>
      <c r="QP174" s="6"/>
      <c r="QQ174" s="6"/>
      <c r="QR174" s="6"/>
      <c r="QS174" s="6"/>
      <c r="QT174" s="6"/>
      <c r="QU174" s="6"/>
      <c r="QV174" s="6"/>
      <c r="QW174" s="6"/>
      <c r="QX174" s="6"/>
      <c r="QY174" s="6"/>
      <c r="QZ174" s="6"/>
      <c r="RA174" s="6"/>
      <c r="RB174" s="6"/>
      <c r="RC174" s="6"/>
      <c r="RD174" s="6"/>
      <c r="RE174" s="6"/>
      <c r="RF174" s="6"/>
      <c r="RG174" s="6"/>
      <c r="RH174" s="6"/>
      <c r="RI174" s="6"/>
      <c r="RJ174" s="6"/>
      <c r="RK174" s="6"/>
      <c r="RL174" s="6"/>
      <c r="RM174" s="6"/>
      <c r="RN174" s="6"/>
      <c r="RO174" s="6"/>
      <c r="RP174" s="6"/>
      <c r="RQ174" s="6"/>
      <c r="RR174" s="6"/>
      <c r="RS174" s="6"/>
      <c r="RT174" s="6"/>
      <c r="RU174" s="6"/>
      <c r="RV174" s="6"/>
      <c r="RW174" s="6"/>
      <c r="RX174" s="6"/>
      <c r="RY174" s="6"/>
      <c r="RZ174" s="6"/>
      <c r="SA174" s="6"/>
      <c r="SB174" s="6"/>
      <c r="SC174" s="6"/>
      <c r="SD174" s="6"/>
      <c r="SE174" s="6"/>
      <c r="SF174" s="6"/>
      <c r="SG174" s="6"/>
      <c r="SH174" s="6"/>
      <c r="SI174" s="6"/>
      <c r="SJ174" s="6"/>
      <c r="SK174" s="6"/>
      <c r="SL174" s="6"/>
      <c r="SM174" s="6"/>
      <c r="SN174" s="6"/>
      <c r="SO174" s="6"/>
      <c r="SP174" s="6"/>
      <c r="SQ174" s="6"/>
      <c r="SR174" s="6"/>
      <c r="SS174" s="6"/>
      <c r="ST174" s="6"/>
      <c r="SU174" s="6"/>
      <c r="SV174" s="6"/>
      <c r="SW174" s="6"/>
      <c r="SX174" s="6"/>
      <c r="SY174" s="6"/>
      <c r="SZ174" s="6"/>
      <c r="TA174" s="6"/>
      <c r="TB174" s="6"/>
      <c r="TC174" s="6"/>
      <c r="TD174" s="6"/>
    </row>
    <row r="175" spans="2:524" ht="27" customHeight="1" x14ac:dyDescent="0.25">
      <c r="B175" s="2"/>
      <c r="C175" s="263"/>
      <c r="D175" s="264"/>
      <c r="E175" s="264"/>
      <c r="F175" s="264"/>
      <c r="G175" s="264"/>
      <c r="H175" s="265"/>
      <c r="I175" s="177"/>
      <c r="J175" s="178"/>
      <c r="K175" s="179"/>
      <c r="L175" s="274" t="s">
        <v>93</v>
      </c>
      <c r="M175" s="275"/>
    </row>
    <row r="176" spans="2:524" ht="27" customHeight="1" x14ac:dyDescent="0.25">
      <c r="B176" s="2"/>
      <c r="C176" s="263"/>
      <c r="D176" s="264"/>
      <c r="E176" s="264"/>
      <c r="F176" s="264"/>
      <c r="G176" s="264"/>
      <c r="H176" s="265"/>
      <c r="I176" s="177"/>
      <c r="J176" s="178"/>
      <c r="K176" s="179"/>
      <c r="L176" s="274" t="s">
        <v>94</v>
      </c>
      <c r="M176" s="275"/>
    </row>
    <row r="177" spans="2:524" s="6" customFormat="1" ht="27" customHeight="1" x14ac:dyDescent="0.25">
      <c r="B177" s="60"/>
      <c r="C177" s="263"/>
      <c r="D177" s="264"/>
      <c r="E177" s="264"/>
      <c r="F177" s="264"/>
      <c r="G177" s="264"/>
      <c r="H177" s="265"/>
      <c r="I177" s="177"/>
      <c r="J177" s="178"/>
      <c r="K177" s="179"/>
      <c r="L177" s="274" t="s">
        <v>95</v>
      </c>
      <c r="M177" s="275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</row>
    <row r="178" spans="2:524" ht="27" customHeight="1" x14ac:dyDescent="0.25">
      <c r="B178" s="2"/>
      <c r="C178" s="263"/>
      <c r="D178" s="264"/>
      <c r="E178" s="264"/>
      <c r="F178" s="264"/>
      <c r="G178" s="264"/>
      <c r="H178" s="265"/>
      <c r="I178" s="177"/>
      <c r="J178" s="178"/>
      <c r="K178" s="179"/>
      <c r="L178" s="315" t="s">
        <v>96</v>
      </c>
      <c r="M178" s="316"/>
    </row>
    <row r="179" spans="2:524" ht="27" customHeight="1" x14ac:dyDescent="0.25">
      <c r="B179" s="2"/>
      <c r="C179" s="263"/>
      <c r="D179" s="264"/>
      <c r="E179" s="264"/>
      <c r="F179" s="264"/>
      <c r="G179" s="264"/>
      <c r="H179" s="265"/>
      <c r="I179" s="177"/>
      <c r="J179" s="178"/>
      <c r="K179" s="179"/>
      <c r="L179" s="315" t="s">
        <v>97</v>
      </c>
      <c r="M179" s="316"/>
    </row>
    <row r="180" spans="2:524" ht="27" customHeight="1" x14ac:dyDescent="0.25">
      <c r="B180" s="2"/>
      <c r="C180" s="263"/>
      <c r="D180" s="264"/>
      <c r="E180" s="264"/>
      <c r="F180" s="264"/>
      <c r="G180" s="264"/>
      <c r="H180" s="265"/>
      <c r="I180" s="177"/>
      <c r="J180" s="178"/>
      <c r="K180" s="179"/>
      <c r="L180" s="274" t="s">
        <v>98</v>
      </c>
      <c r="M180" s="275"/>
    </row>
    <row r="181" spans="2:524" ht="27" customHeight="1" x14ac:dyDescent="0.25">
      <c r="B181" s="2"/>
      <c r="C181" s="263"/>
      <c r="D181" s="264"/>
      <c r="E181" s="264"/>
      <c r="F181" s="264"/>
      <c r="G181" s="264"/>
      <c r="H181" s="265"/>
      <c r="I181" s="177"/>
      <c r="J181" s="178"/>
      <c r="K181" s="179"/>
      <c r="L181" s="315" t="s">
        <v>99</v>
      </c>
      <c r="M181" s="316"/>
    </row>
    <row r="182" spans="2:524" ht="27" customHeight="1" thickBot="1" x14ac:dyDescent="0.3">
      <c r="B182" s="2"/>
      <c r="C182" s="266"/>
      <c r="D182" s="267"/>
      <c r="E182" s="267"/>
      <c r="F182" s="267"/>
      <c r="G182" s="267"/>
      <c r="H182" s="268"/>
      <c r="I182" s="180"/>
      <c r="J182" s="181"/>
      <c r="K182" s="182"/>
      <c r="L182" s="276" t="s">
        <v>100</v>
      </c>
      <c r="M182" s="277"/>
    </row>
    <row r="183" spans="2:524" ht="15" customHeight="1" thickBot="1" x14ac:dyDescent="0.3">
      <c r="B183" s="2"/>
      <c r="C183" s="151" t="s">
        <v>101</v>
      </c>
      <c r="D183" s="90" t="s">
        <v>5</v>
      </c>
      <c r="E183" s="97" t="s">
        <v>9</v>
      </c>
      <c r="F183" s="97" t="s">
        <v>10</v>
      </c>
      <c r="G183" s="97" t="s">
        <v>11</v>
      </c>
      <c r="H183" s="99" t="s">
        <v>16</v>
      </c>
      <c r="I183" s="215" t="s">
        <v>102</v>
      </c>
      <c r="J183" s="216"/>
      <c r="K183" s="216"/>
      <c r="L183" s="216"/>
      <c r="M183" s="217"/>
    </row>
    <row r="184" spans="2:524" ht="35.1" customHeight="1" x14ac:dyDescent="0.25">
      <c r="B184" s="2"/>
      <c r="C184" s="66" t="s">
        <v>103</v>
      </c>
      <c r="D184" s="270"/>
      <c r="E184" s="67">
        <f>E170</f>
        <v>0</v>
      </c>
      <c r="F184" s="67">
        <f>F170</f>
        <v>0</v>
      </c>
      <c r="G184" s="67">
        <f>G170</f>
        <v>0</v>
      </c>
      <c r="H184" s="68">
        <f>SUM(E184:G184)</f>
        <v>0</v>
      </c>
      <c r="I184" s="299" t="s">
        <v>104</v>
      </c>
      <c r="J184" s="302"/>
      <c r="K184" s="303"/>
      <c r="L184" s="303"/>
      <c r="M184" s="304"/>
    </row>
    <row r="185" spans="2:524" ht="35.1" customHeight="1" x14ac:dyDescent="0.25">
      <c r="B185" s="2"/>
      <c r="C185" s="69" t="s">
        <v>105</v>
      </c>
      <c r="D185" s="271"/>
      <c r="E185" s="70">
        <f>E184/14</f>
        <v>0</v>
      </c>
      <c r="F185" s="70">
        <f>F184/14</f>
        <v>0</v>
      </c>
      <c r="G185" s="70">
        <f>G184/14</f>
        <v>0</v>
      </c>
      <c r="H185" s="71">
        <f>H184/42</f>
        <v>0</v>
      </c>
      <c r="I185" s="300"/>
      <c r="J185" s="293"/>
      <c r="K185" s="294"/>
      <c r="L185" s="294"/>
      <c r="M185" s="295"/>
    </row>
    <row r="186" spans="2:524" ht="35.1" customHeight="1" x14ac:dyDescent="0.25">
      <c r="B186" s="2"/>
      <c r="C186" s="72" t="s">
        <v>106</v>
      </c>
      <c r="D186" s="271"/>
      <c r="E186" s="73">
        <f>E137</f>
        <v>0</v>
      </c>
      <c r="F186" s="73">
        <f>F137</f>
        <v>0</v>
      </c>
      <c r="G186" s="73">
        <f>G137</f>
        <v>0</v>
      </c>
      <c r="H186" s="74">
        <f>SUM(E186:G186)</f>
        <v>0</v>
      </c>
      <c r="I186" s="300" t="s">
        <v>107</v>
      </c>
      <c r="J186" s="293"/>
      <c r="K186" s="294"/>
      <c r="L186" s="294"/>
      <c r="M186" s="295"/>
    </row>
    <row r="187" spans="2:524" ht="35.1" customHeight="1" x14ac:dyDescent="0.25">
      <c r="B187" s="2"/>
      <c r="C187" s="69" t="s">
        <v>105</v>
      </c>
      <c r="D187" s="271"/>
      <c r="E187" s="70">
        <f>E186/41</f>
        <v>0</v>
      </c>
      <c r="F187" s="70">
        <f>F186/41</f>
        <v>0</v>
      </c>
      <c r="G187" s="70">
        <f>G186/41</f>
        <v>0</v>
      </c>
      <c r="H187" s="71">
        <f>H186/123</f>
        <v>0</v>
      </c>
      <c r="I187" s="300"/>
      <c r="J187" s="293"/>
      <c r="K187" s="294"/>
      <c r="L187" s="294"/>
      <c r="M187" s="295"/>
    </row>
    <row r="188" spans="2:524" ht="35.1" customHeight="1" x14ac:dyDescent="0.25">
      <c r="B188" s="2"/>
      <c r="C188" s="75" t="s">
        <v>108</v>
      </c>
      <c r="D188" s="271"/>
      <c r="E188" s="76">
        <f>SUM(E184+E186)</f>
        <v>0</v>
      </c>
      <c r="F188" s="76">
        <f>SUM(F184+F186)</f>
        <v>0</v>
      </c>
      <c r="G188" s="76">
        <f>SUM(G184+G186)</f>
        <v>0</v>
      </c>
      <c r="H188" s="77">
        <f>SUM(E188:G188)</f>
        <v>0</v>
      </c>
      <c r="I188" s="300" t="s">
        <v>109</v>
      </c>
      <c r="J188" s="293"/>
      <c r="K188" s="294"/>
      <c r="L188" s="294"/>
      <c r="M188" s="295"/>
    </row>
    <row r="189" spans="2:524" ht="35.1" customHeight="1" thickBot="1" x14ac:dyDescent="0.3">
      <c r="B189" s="2"/>
      <c r="C189" s="78" t="s">
        <v>105</v>
      </c>
      <c r="D189" s="79"/>
      <c r="E189" s="80">
        <f>E188/55</f>
        <v>0</v>
      </c>
      <c r="F189" s="80">
        <f>F188/55</f>
        <v>0</v>
      </c>
      <c r="G189" s="80">
        <f>G188/55</f>
        <v>0</v>
      </c>
      <c r="H189" s="81">
        <f>H188/165</f>
        <v>0</v>
      </c>
      <c r="I189" s="301"/>
      <c r="J189" s="296"/>
      <c r="K189" s="297"/>
      <c r="L189" s="297"/>
      <c r="M189" s="298"/>
      <c r="N189" s="199"/>
    </row>
    <row r="190" spans="2:524" ht="15" customHeight="1" thickBot="1" x14ac:dyDescent="0.3">
      <c r="B190" s="2"/>
      <c r="C190" s="254" t="s">
        <v>240</v>
      </c>
      <c r="D190" s="255"/>
      <c r="E190" s="255"/>
      <c r="F190" s="255"/>
      <c r="G190" s="255"/>
      <c r="H190" s="255"/>
      <c r="I190" s="255"/>
      <c r="J190" s="255"/>
      <c r="K190" s="255"/>
      <c r="L190" s="255"/>
      <c r="M190" s="256"/>
    </row>
    <row r="191" spans="2:524" ht="15" customHeight="1" x14ac:dyDescent="0.25">
      <c r="C191" s="1"/>
      <c r="M191" s="1"/>
    </row>
    <row r="192" spans="2:524" ht="15" customHeight="1" x14ac:dyDescent="0.25">
      <c r="C192" s="1"/>
      <c r="M192" s="1"/>
    </row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  <row r="311" s="1" customFormat="1" ht="15" customHeight="1" x14ac:dyDescent="0.25"/>
    <row r="312" s="1" customFormat="1" ht="15" customHeight="1" x14ac:dyDescent="0.25"/>
    <row r="313" s="1" customFormat="1" ht="15" customHeight="1" x14ac:dyDescent="0.25"/>
    <row r="314" s="1" customFormat="1" ht="15" customHeight="1" x14ac:dyDescent="0.25"/>
    <row r="315" s="1" customFormat="1" ht="15" customHeight="1" x14ac:dyDescent="0.25"/>
    <row r="316" s="1" customFormat="1" ht="15" customHeight="1" x14ac:dyDescent="0.25"/>
    <row r="317" s="1" customFormat="1" ht="15" customHeight="1" x14ac:dyDescent="0.25"/>
    <row r="318" s="1" customFormat="1" ht="15" customHeight="1" x14ac:dyDescent="0.25"/>
    <row r="319" s="1" customFormat="1" ht="15" customHeight="1" x14ac:dyDescent="0.25"/>
    <row r="320" s="1" customFormat="1" ht="15" customHeight="1" x14ac:dyDescent="0.25"/>
    <row r="321" s="1" customFormat="1" ht="15" customHeight="1" x14ac:dyDescent="0.25"/>
    <row r="322" s="1" customFormat="1" ht="15" customHeight="1" x14ac:dyDescent="0.25"/>
    <row r="323" s="1" customFormat="1" ht="15" customHeight="1" x14ac:dyDescent="0.25"/>
    <row r="324" s="1" customFormat="1" ht="15" customHeight="1" x14ac:dyDescent="0.25"/>
    <row r="325" s="1" customFormat="1" ht="15" customHeight="1" x14ac:dyDescent="0.25"/>
    <row r="326" s="1" customFormat="1" ht="15" customHeight="1" x14ac:dyDescent="0.25"/>
    <row r="327" s="1" customFormat="1" ht="15" customHeight="1" x14ac:dyDescent="0.25"/>
    <row r="328" s="1" customFormat="1" ht="15" customHeight="1" x14ac:dyDescent="0.25"/>
    <row r="329" s="1" customFormat="1" ht="15" customHeight="1" x14ac:dyDescent="0.25"/>
    <row r="330" s="1" customFormat="1" ht="15" customHeight="1" x14ac:dyDescent="0.25"/>
    <row r="331" s="1" customFormat="1" ht="15" customHeight="1" x14ac:dyDescent="0.25"/>
    <row r="332" s="1" customFormat="1" ht="15" customHeight="1" x14ac:dyDescent="0.25"/>
    <row r="333" s="1" customFormat="1" ht="15" customHeight="1" x14ac:dyDescent="0.25"/>
    <row r="334" s="1" customFormat="1" ht="15" customHeight="1" x14ac:dyDescent="0.25"/>
    <row r="335" s="1" customFormat="1" ht="15" customHeight="1" x14ac:dyDescent="0.25"/>
    <row r="336" s="1" customFormat="1" ht="15" customHeight="1" x14ac:dyDescent="0.25"/>
    <row r="337" s="1" customFormat="1" ht="15" customHeight="1" x14ac:dyDescent="0.25"/>
    <row r="338" s="1" customFormat="1" ht="15" customHeight="1" x14ac:dyDescent="0.25"/>
    <row r="339" s="1" customFormat="1" ht="15" customHeight="1" x14ac:dyDescent="0.25"/>
    <row r="340" s="1" customFormat="1" ht="15" customHeight="1" x14ac:dyDescent="0.25"/>
    <row r="341" s="1" customFormat="1" ht="15" customHeight="1" x14ac:dyDescent="0.25"/>
    <row r="342" s="1" customFormat="1" ht="15" customHeight="1" x14ac:dyDescent="0.25"/>
    <row r="343" s="1" customFormat="1" ht="15" customHeight="1" x14ac:dyDescent="0.25"/>
    <row r="344" s="1" customFormat="1" ht="15" customHeight="1" x14ac:dyDescent="0.25"/>
    <row r="345" s="1" customFormat="1" ht="15" customHeight="1" x14ac:dyDescent="0.25"/>
    <row r="346" s="1" customFormat="1" ht="15" customHeight="1" x14ac:dyDescent="0.25"/>
    <row r="347" s="1" customFormat="1" ht="15" customHeight="1" x14ac:dyDescent="0.25"/>
    <row r="348" s="1" customFormat="1" ht="15" customHeight="1" x14ac:dyDescent="0.25"/>
    <row r="349" s="1" customFormat="1" ht="15" customHeight="1" x14ac:dyDescent="0.25"/>
    <row r="350" s="1" customFormat="1" ht="15" customHeight="1" x14ac:dyDescent="0.25"/>
    <row r="351" s="1" customFormat="1" ht="15" customHeight="1" x14ac:dyDescent="0.25"/>
    <row r="352" s="1" customFormat="1" ht="15" customHeight="1" x14ac:dyDescent="0.25"/>
    <row r="353" s="1" customFormat="1" ht="15" customHeight="1" x14ac:dyDescent="0.25"/>
    <row r="354" s="1" customFormat="1" ht="15" customHeight="1" x14ac:dyDescent="0.25"/>
    <row r="355" s="1" customFormat="1" ht="15" customHeight="1" x14ac:dyDescent="0.25"/>
    <row r="356" s="1" customFormat="1" ht="15" customHeight="1" x14ac:dyDescent="0.25"/>
    <row r="357" s="1" customFormat="1" ht="15" customHeight="1" x14ac:dyDescent="0.25"/>
    <row r="358" s="1" customFormat="1" ht="15" customHeight="1" x14ac:dyDescent="0.25"/>
    <row r="359" s="1" customFormat="1" ht="15" customHeight="1" x14ac:dyDescent="0.25"/>
    <row r="360" s="1" customFormat="1" ht="15" customHeight="1" x14ac:dyDescent="0.25"/>
    <row r="361" s="1" customFormat="1" ht="15" customHeight="1" x14ac:dyDescent="0.25"/>
    <row r="362" s="1" customFormat="1" ht="15" customHeight="1" x14ac:dyDescent="0.25"/>
    <row r="363" s="1" customFormat="1" ht="15" customHeight="1" x14ac:dyDescent="0.25"/>
    <row r="364" s="1" customFormat="1" ht="15" customHeight="1" x14ac:dyDescent="0.25"/>
    <row r="365" s="1" customFormat="1" ht="15" customHeight="1" x14ac:dyDescent="0.25"/>
    <row r="366" s="1" customFormat="1" ht="15" customHeight="1" x14ac:dyDescent="0.25"/>
    <row r="367" s="1" customFormat="1" ht="15" customHeight="1" x14ac:dyDescent="0.25"/>
    <row r="368" s="1" customFormat="1" ht="15" customHeight="1" x14ac:dyDescent="0.25"/>
    <row r="369" s="1" customFormat="1" ht="15" customHeight="1" x14ac:dyDescent="0.25"/>
    <row r="370" s="1" customFormat="1" ht="15" customHeight="1" x14ac:dyDescent="0.25"/>
    <row r="371" s="1" customFormat="1" ht="15" customHeight="1" x14ac:dyDescent="0.25"/>
    <row r="372" s="1" customFormat="1" ht="15" customHeight="1" x14ac:dyDescent="0.25"/>
    <row r="373" s="1" customFormat="1" ht="15" customHeight="1" x14ac:dyDescent="0.25"/>
    <row r="374" s="1" customFormat="1" ht="15" customHeight="1" x14ac:dyDescent="0.25"/>
    <row r="375" s="1" customFormat="1" ht="15" customHeight="1" x14ac:dyDescent="0.25"/>
    <row r="376" s="1" customFormat="1" ht="15" customHeight="1" x14ac:dyDescent="0.25"/>
    <row r="377" s="1" customFormat="1" ht="15" customHeight="1" x14ac:dyDescent="0.25"/>
    <row r="378" s="1" customFormat="1" ht="15" customHeight="1" x14ac:dyDescent="0.25"/>
    <row r="379" s="1" customFormat="1" ht="15" customHeight="1" x14ac:dyDescent="0.25"/>
    <row r="380" s="1" customFormat="1" ht="15" customHeight="1" x14ac:dyDescent="0.25"/>
    <row r="381" s="1" customFormat="1" ht="15" customHeight="1" x14ac:dyDescent="0.25"/>
    <row r="382" s="1" customFormat="1" ht="15" customHeight="1" x14ac:dyDescent="0.25"/>
    <row r="383" s="1" customFormat="1" ht="15" customHeight="1" x14ac:dyDescent="0.25"/>
    <row r="384" s="1" customFormat="1" ht="15" customHeight="1" x14ac:dyDescent="0.25"/>
    <row r="385" s="1" customFormat="1" ht="15" customHeight="1" x14ac:dyDescent="0.25"/>
    <row r="386" s="1" customFormat="1" ht="15" customHeight="1" x14ac:dyDescent="0.25"/>
    <row r="387" s="1" customFormat="1" ht="15" customHeight="1" x14ac:dyDescent="0.25"/>
    <row r="388" s="1" customFormat="1" ht="15" customHeight="1" x14ac:dyDescent="0.25"/>
    <row r="389" s="1" customFormat="1" ht="15" customHeight="1" x14ac:dyDescent="0.25"/>
    <row r="390" s="1" customFormat="1" ht="15" customHeight="1" x14ac:dyDescent="0.25"/>
    <row r="391" s="1" customFormat="1" ht="15" customHeight="1" x14ac:dyDescent="0.25"/>
    <row r="392" s="1" customFormat="1" ht="15" customHeight="1" x14ac:dyDescent="0.25"/>
    <row r="393" s="1" customFormat="1" ht="15" customHeight="1" x14ac:dyDescent="0.25"/>
    <row r="394" s="1" customFormat="1" ht="15" customHeight="1" x14ac:dyDescent="0.25"/>
    <row r="395" s="1" customFormat="1" ht="15" customHeight="1" x14ac:dyDescent="0.25"/>
    <row r="396" s="1" customFormat="1" ht="15" customHeight="1" x14ac:dyDescent="0.25"/>
    <row r="397" s="1" customFormat="1" ht="15" customHeight="1" x14ac:dyDescent="0.25"/>
    <row r="398" s="1" customFormat="1" ht="15" customHeight="1" x14ac:dyDescent="0.25"/>
    <row r="399" s="1" customFormat="1" ht="15" customHeight="1" x14ac:dyDescent="0.25"/>
    <row r="400" s="1" customFormat="1" ht="15" customHeight="1" x14ac:dyDescent="0.25"/>
    <row r="401" s="1" customFormat="1" ht="15" customHeight="1" x14ac:dyDescent="0.25"/>
    <row r="402" s="1" customFormat="1" ht="15" customHeight="1" x14ac:dyDescent="0.25"/>
    <row r="403" s="1" customFormat="1" ht="15" customHeight="1" x14ac:dyDescent="0.25"/>
    <row r="404" s="1" customFormat="1" ht="15" customHeight="1" x14ac:dyDescent="0.25"/>
    <row r="405" s="1" customFormat="1" ht="15" customHeight="1" x14ac:dyDescent="0.25"/>
    <row r="406" s="1" customFormat="1" ht="15" customHeight="1" x14ac:dyDescent="0.25"/>
    <row r="407" s="1" customFormat="1" ht="15" customHeight="1" x14ac:dyDescent="0.25"/>
    <row r="408" s="1" customFormat="1" ht="15" customHeight="1" x14ac:dyDescent="0.25"/>
    <row r="409" s="1" customFormat="1" ht="15" customHeight="1" x14ac:dyDescent="0.25"/>
    <row r="410" s="1" customFormat="1" ht="15" customHeight="1" x14ac:dyDescent="0.25"/>
    <row r="411" s="1" customFormat="1" ht="15" customHeight="1" x14ac:dyDescent="0.25"/>
    <row r="412" s="1" customFormat="1" ht="15" customHeight="1" x14ac:dyDescent="0.25"/>
    <row r="413" s="1" customFormat="1" ht="15" customHeight="1" x14ac:dyDescent="0.25"/>
    <row r="414" s="1" customFormat="1" ht="15" customHeight="1" x14ac:dyDescent="0.25"/>
    <row r="415" s="1" customFormat="1" ht="15" customHeight="1" x14ac:dyDescent="0.25"/>
    <row r="416" s="1" customFormat="1" ht="15" customHeight="1" x14ac:dyDescent="0.25"/>
    <row r="417" s="1" customFormat="1" ht="15" customHeight="1" x14ac:dyDescent="0.25"/>
    <row r="418" s="1" customFormat="1" ht="15" customHeight="1" x14ac:dyDescent="0.25"/>
    <row r="419" s="1" customFormat="1" ht="15" customHeight="1" x14ac:dyDescent="0.25"/>
    <row r="420" s="1" customFormat="1" ht="15" customHeight="1" x14ac:dyDescent="0.25"/>
    <row r="421" s="1" customFormat="1" ht="15" customHeight="1" x14ac:dyDescent="0.25"/>
    <row r="422" s="1" customFormat="1" ht="15" customHeight="1" x14ac:dyDescent="0.25"/>
    <row r="423" s="1" customFormat="1" ht="15" customHeight="1" x14ac:dyDescent="0.25"/>
    <row r="424" s="1" customFormat="1" ht="15" customHeight="1" x14ac:dyDescent="0.25"/>
    <row r="425" s="1" customFormat="1" ht="15" customHeight="1" x14ac:dyDescent="0.25"/>
    <row r="426" s="1" customFormat="1" ht="15" customHeight="1" x14ac:dyDescent="0.25"/>
    <row r="427" s="1" customFormat="1" ht="15" customHeight="1" x14ac:dyDescent="0.25"/>
    <row r="428" s="1" customFormat="1" ht="15" customHeight="1" x14ac:dyDescent="0.25"/>
    <row r="429" s="1" customFormat="1" ht="15" customHeight="1" x14ac:dyDescent="0.25"/>
    <row r="430" s="1" customFormat="1" ht="15" customHeight="1" x14ac:dyDescent="0.25"/>
    <row r="431" s="1" customFormat="1" ht="15" customHeight="1" x14ac:dyDescent="0.25"/>
    <row r="432" s="1" customFormat="1" ht="15" customHeight="1" x14ac:dyDescent="0.25"/>
    <row r="433" s="1" customFormat="1" ht="15" customHeight="1" x14ac:dyDescent="0.25"/>
    <row r="434" s="1" customFormat="1" ht="15" customHeight="1" x14ac:dyDescent="0.25"/>
    <row r="435" s="1" customFormat="1" ht="15" customHeight="1" x14ac:dyDescent="0.25"/>
    <row r="436" s="1" customFormat="1" ht="15" customHeight="1" x14ac:dyDescent="0.25"/>
    <row r="437" s="1" customFormat="1" ht="15" customHeight="1" x14ac:dyDescent="0.25"/>
    <row r="438" s="1" customFormat="1" ht="15" customHeight="1" x14ac:dyDescent="0.25"/>
    <row r="439" s="1" customFormat="1" ht="15" customHeight="1" x14ac:dyDescent="0.25"/>
    <row r="440" s="1" customFormat="1" ht="15" customHeight="1" x14ac:dyDescent="0.25"/>
    <row r="441" s="1" customFormat="1" ht="15" customHeight="1" x14ac:dyDescent="0.25"/>
    <row r="442" s="1" customFormat="1" ht="15" customHeight="1" x14ac:dyDescent="0.25"/>
    <row r="443" s="1" customFormat="1" ht="15" customHeight="1" x14ac:dyDescent="0.25"/>
    <row r="444" s="1" customFormat="1" ht="15" customHeight="1" x14ac:dyDescent="0.25"/>
    <row r="445" s="1" customFormat="1" ht="15" customHeight="1" x14ac:dyDescent="0.25"/>
    <row r="446" s="1" customFormat="1" ht="15" customHeight="1" x14ac:dyDescent="0.25"/>
    <row r="447" s="1" customFormat="1" ht="15" customHeight="1" x14ac:dyDescent="0.25"/>
    <row r="448" s="1" customFormat="1" ht="15" customHeight="1" x14ac:dyDescent="0.25"/>
    <row r="449" s="1" customFormat="1" ht="15" customHeight="1" x14ac:dyDescent="0.25"/>
    <row r="450" s="1" customFormat="1" ht="15" customHeight="1" x14ac:dyDescent="0.25"/>
    <row r="451" s="1" customFormat="1" ht="15" customHeight="1" x14ac:dyDescent="0.25"/>
    <row r="452" s="1" customFormat="1" ht="15" customHeight="1" x14ac:dyDescent="0.25"/>
    <row r="453" s="1" customFormat="1" ht="15" customHeight="1" x14ac:dyDescent="0.25"/>
    <row r="454" s="1" customFormat="1" ht="15" customHeight="1" x14ac:dyDescent="0.25"/>
    <row r="455" s="1" customFormat="1" ht="15" customHeight="1" x14ac:dyDescent="0.25"/>
    <row r="456" s="1" customFormat="1" ht="15" customHeight="1" x14ac:dyDescent="0.25"/>
    <row r="457" s="1" customFormat="1" ht="15" customHeight="1" x14ac:dyDescent="0.25"/>
    <row r="458" s="1" customFormat="1" ht="15" customHeight="1" x14ac:dyDescent="0.25"/>
    <row r="459" s="1" customFormat="1" ht="15" customHeight="1" x14ac:dyDescent="0.25"/>
    <row r="460" s="1" customFormat="1" ht="15" customHeight="1" x14ac:dyDescent="0.25"/>
    <row r="461" s="1" customFormat="1" ht="15" customHeight="1" x14ac:dyDescent="0.25"/>
    <row r="462" s="1" customFormat="1" ht="15" customHeight="1" x14ac:dyDescent="0.25"/>
    <row r="463" s="1" customFormat="1" ht="15" customHeight="1" x14ac:dyDescent="0.25"/>
    <row r="464" s="1" customFormat="1" ht="15" customHeight="1" x14ac:dyDescent="0.25"/>
    <row r="465" s="1" customFormat="1" ht="15" customHeight="1" x14ac:dyDescent="0.25"/>
    <row r="466" s="1" customFormat="1" ht="15" customHeight="1" x14ac:dyDescent="0.25"/>
    <row r="467" s="1" customFormat="1" ht="15" customHeight="1" x14ac:dyDescent="0.25"/>
    <row r="468" s="1" customFormat="1" ht="15" customHeight="1" x14ac:dyDescent="0.25"/>
    <row r="469" s="1" customFormat="1" ht="15" customHeight="1" x14ac:dyDescent="0.25"/>
    <row r="470" s="1" customFormat="1" ht="15" customHeight="1" x14ac:dyDescent="0.25"/>
    <row r="471" s="1" customFormat="1" ht="15" customHeight="1" x14ac:dyDescent="0.25"/>
    <row r="472" s="1" customFormat="1" ht="15" customHeight="1" x14ac:dyDescent="0.25"/>
    <row r="473" s="1" customFormat="1" ht="15" customHeight="1" x14ac:dyDescent="0.25"/>
    <row r="474" s="1" customFormat="1" ht="15" customHeight="1" x14ac:dyDescent="0.25"/>
    <row r="475" s="1" customFormat="1" ht="15" customHeight="1" x14ac:dyDescent="0.25"/>
    <row r="476" s="1" customFormat="1" ht="15" customHeight="1" x14ac:dyDescent="0.25"/>
    <row r="477" s="1" customFormat="1" ht="15" customHeight="1" x14ac:dyDescent="0.25"/>
    <row r="478" s="1" customFormat="1" ht="15" customHeight="1" x14ac:dyDescent="0.25"/>
    <row r="479" s="1" customFormat="1" ht="15" customHeight="1" x14ac:dyDescent="0.25"/>
    <row r="480" s="1" customFormat="1" ht="15" customHeight="1" x14ac:dyDescent="0.25"/>
    <row r="481" s="1" customFormat="1" ht="15" customHeight="1" x14ac:dyDescent="0.25"/>
    <row r="482" s="1" customFormat="1" ht="15" customHeight="1" x14ac:dyDescent="0.25"/>
    <row r="483" s="1" customFormat="1" ht="15" customHeight="1" x14ac:dyDescent="0.25"/>
    <row r="484" s="1" customFormat="1" ht="15" customHeight="1" x14ac:dyDescent="0.25"/>
    <row r="485" s="1" customFormat="1" ht="15" customHeight="1" x14ac:dyDescent="0.25"/>
    <row r="486" s="1" customFormat="1" ht="15" customHeight="1" x14ac:dyDescent="0.25"/>
    <row r="487" s="1" customFormat="1" ht="15" customHeight="1" x14ac:dyDescent="0.25"/>
    <row r="488" s="1" customFormat="1" ht="15" customHeight="1" x14ac:dyDescent="0.25"/>
    <row r="489" s="1" customFormat="1" ht="15" customHeight="1" x14ac:dyDescent="0.25"/>
    <row r="490" s="1" customFormat="1" ht="15" customHeight="1" x14ac:dyDescent="0.25"/>
    <row r="491" s="1" customFormat="1" ht="15" customHeight="1" x14ac:dyDescent="0.25"/>
    <row r="492" s="1" customFormat="1" ht="15" customHeight="1" x14ac:dyDescent="0.25"/>
    <row r="493" s="1" customFormat="1" ht="15" customHeight="1" x14ac:dyDescent="0.25"/>
    <row r="494" s="1" customFormat="1" ht="15" customHeight="1" x14ac:dyDescent="0.25"/>
    <row r="495" s="1" customFormat="1" ht="15" customHeight="1" x14ac:dyDescent="0.25"/>
    <row r="496" s="1" customFormat="1" ht="15" customHeight="1" x14ac:dyDescent="0.25"/>
    <row r="497" s="1" customFormat="1" ht="15" customHeight="1" x14ac:dyDescent="0.25"/>
    <row r="498" s="1" customFormat="1" ht="15" customHeight="1" x14ac:dyDescent="0.25"/>
    <row r="499" s="1" customFormat="1" ht="15" customHeight="1" x14ac:dyDescent="0.25"/>
    <row r="500" s="1" customFormat="1" ht="15" customHeight="1" x14ac:dyDescent="0.25"/>
    <row r="501" s="1" customFormat="1" ht="15" customHeight="1" x14ac:dyDescent="0.25"/>
    <row r="502" s="1" customFormat="1" ht="15" customHeight="1" x14ac:dyDescent="0.25"/>
    <row r="503" s="1" customFormat="1" ht="15" customHeight="1" x14ac:dyDescent="0.25"/>
    <row r="504" s="1" customFormat="1" ht="15" customHeight="1" x14ac:dyDescent="0.25"/>
    <row r="505" s="1" customFormat="1" ht="15" customHeight="1" x14ac:dyDescent="0.25"/>
    <row r="506" s="1" customFormat="1" ht="15" customHeight="1" x14ac:dyDescent="0.25"/>
    <row r="507" s="1" customFormat="1" ht="15" customHeight="1" x14ac:dyDescent="0.25"/>
    <row r="508" s="1" customFormat="1" ht="15" customHeight="1" x14ac:dyDescent="0.25"/>
    <row r="509" s="1" customFormat="1" ht="15" customHeight="1" x14ac:dyDescent="0.25"/>
    <row r="510" s="1" customFormat="1" ht="15" customHeight="1" x14ac:dyDescent="0.25"/>
    <row r="511" s="1" customFormat="1" ht="15" customHeight="1" x14ac:dyDescent="0.25"/>
    <row r="512" s="1" customFormat="1" ht="15" customHeight="1" x14ac:dyDescent="0.25"/>
    <row r="513" s="1" customFormat="1" ht="15" customHeight="1" x14ac:dyDescent="0.25"/>
    <row r="514" s="1" customFormat="1" ht="15" customHeight="1" x14ac:dyDescent="0.25"/>
    <row r="515" s="1" customFormat="1" ht="15" customHeight="1" x14ac:dyDescent="0.25"/>
    <row r="516" s="1" customFormat="1" ht="15" customHeight="1" x14ac:dyDescent="0.25"/>
    <row r="517" s="1" customFormat="1" ht="15" customHeight="1" x14ac:dyDescent="0.25"/>
    <row r="518" s="1" customFormat="1" ht="15" customHeight="1" x14ac:dyDescent="0.25"/>
    <row r="519" s="1" customFormat="1" ht="15" customHeight="1" x14ac:dyDescent="0.25"/>
    <row r="520" s="1" customFormat="1" ht="15" customHeight="1" x14ac:dyDescent="0.25"/>
    <row r="521" s="1" customFormat="1" ht="15" customHeight="1" x14ac:dyDescent="0.25"/>
    <row r="522" s="1" customFormat="1" ht="15" customHeight="1" x14ac:dyDescent="0.25"/>
    <row r="523" s="1" customFormat="1" ht="15" customHeight="1" x14ac:dyDescent="0.25"/>
    <row r="524" s="1" customFormat="1" ht="15" customHeight="1" x14ac:dyDescent="0.25"/>
    <row r="525" s="1" customFormat="1" ht="15" customHeight="1" x14ac:dyDescent="0.25"/>
    <row r="526" s="1" customFormat="1" ht="15" customHeight="1" x14ac:dyDescent="0.25"/>
    <row r="527" s="1" customFormat="1" ht="15" customHeight="1" x14ac:dyDescent="0.25"/>
    <row r="528" s="1" customFormat="1" ht="15" customHeight="1" x14ac:dyDescent="0.25"/>
    <row r="529" s="1" customFormat="1" ht="15" customHeight="1" x14ac:dyDescent="0.25"/>
    <row r="530" s="1" customFormat="1" ht="15" customHeight="1" x14ac:dyDescent="0.25"/>
    <row r="531" s="1" customFormat="1" ht="15" customHeight="1" x14ac:dyDescent="0.25"/>
    <row r="532" s="1" customFormat="1" ht="15" customHeight="1" x14ac:dyDescent="0.25"/>
    <row r="533" s="1" customFormat="1" ht="15" customHeight="1" x14ac:dyDescent="0.25"/>
    <row r="534" s="1" customFormat="1" ht="15" customHeight="1" x14ac:dyDescent="0.25"/>
    <row r="535" s="1" customFormat="1" ht="15" customHeight="1" x14ac:dyDescent="0.25"/>
    <row r="536" s="1" customFormat="1" ht="15" customHeight="1" x14ac:dyDescent="0.25"/>
    <row r="537" s="1" customFormat="1" ht="15" customHeight="1" x14ac:dyDescent="0.25"/>
    <row r="538" s="1" customFormat="1" ht="15" customHeight="1" x14ac:dyDescent="0.25"/>
    <row r="539" s="1" customFormat="1" ht="15" customHeight="1" x14ac:dyDescent="0.25"/>
    <row r="540" s="1" customFormat="1" ht="15" customHeight="1" x14ac:dyDescent="0.25"/>
    <row r="541" s="1" customFormat="1" ht="15" customHeight="1" x14ac:dyDescent="0.25"/>
    <row r="542" s="1" customFormat="1" ht="15" customHeight="1" x14ac:dyDescent="0.25"/>
    <row r="543" s="1" customFormat="1" ht="15" customHeight="1" x14ac:dyDescent="0.25"/>
    <row r="544" s="1" customFormat="1" ht="15" customHeight="1" x14ac:dyDescent="0.25"/>
    <row r="545" s="1" customFormat="1" ht="15" customHeight="1" x14ac:dyDescent="0.25"/>
    <row r="546" s="1" customFormat="1" ht="15" customHeight="1" x14ac:dyDescent="0.25"/>
    <row r="547" s="1" customFormat="1" ht="15" customHeight="1" x14ac:dyDescent="0.25"/>
    <row r="548" s="1" customFormat="1" ht="15" customHeight="1" x14ac:dyDescent="0.25"/>
    <row r="549" s="1" customFormat="1" ht="15" customHeight="1" x14ac:dyDescent="0.25"/>
    <row r="550" s="1" customFormat="1" ht="15" customHeight="1" x14ac:dyDescent="0.25"/>
    <row r="551" s="1" customFormat="1" ht="15" customHeight="1" x14ac:dyDescent="0.25"/>
    <row r="552" s="1" customFormat="1" ht="15" customHeight="1" x14ac:dyDescent="0.25"/>
    <row r="553" s="1" customFormat="1" ht="15" customHeight="1" x14ac:dyDescent="0.25"/>
    <row r="554" s="1" customFormat="1" ht="15" customHeight="1" x14ac:dyDescent="0.25"/>
    <row r="555" s="1" customFormat="1" ht="15" customHeight="1" x14ac:dyDescent="0.25"/>
    <row r="556" s="1" customFormat="1" ht="15" customHeight="1" x14ac:dyDescent="0.25"/>
    <row r="557" s="1" customFormat="1" ht="15" customHeight="1" x14ac:dyDescent="0.25"/>
    <row r="558" s="1" customFormat="1" ht="15" customHeight="1" x14ac:dyDescent="0.25"/>
    <row r="559" s="1" customFormat="1" ht="15" customHeight="1" x14ac:dyDescent="0.25"/>
    <row r="560" s="1" customFormat="1" ht="15" customHeight="1" x14ac:dyDescent="0.25"/>
    <row r="561" s="1" customFormat="1" ht="15" customHeight="1" x14ac:dyDescent="0.25"/>
    <row r="562" s="1" customFormat="1" ht="15" customHeight="1" x14ac:dyDescent="0.25"/>
    <row r="563" s="1" customFormat="1" ht="15" customHeight="1" x14ac:dyDescent="0.25"/>
    <row r="564" s="1" customFormat="1" ht="15" customHeight="1" x14ac:dyDescent="0.25"/>
    <row r="565" s="1" customFormat="1" ht="15" customHeight="1" x14ac:dyDescent="0.25"/>
    <row r="566" s="1" customFormat="1" ht="15" customHeight="1" x14ac:dyDescent="0.25"/>
    <row r="567" s="1" customFormat="1" ht="15" customHeight="1" x14ac:dyDescent="0.25"/>
    <row r="568" s="1" customFormat="1" ht="15" customHeight="1" x14ac:dyDescent="0.25"/>
    <row r="569" s="1" customFormat="1" ht="15" customHeight="1" x14ac:dyDescent="0.25"/>
    <row r="570" s="1" customFormat="1" ht="15" customHeight="1" x14ac:dyDescent="0.25"/>
    <row r="571" s="1" customFormat="1" ht="15" customHeight="1" x14ac:dyDescent="0.25"/>
    <row r="572" s="1" customFormat="1" ht="15" customHeight="1" x14ac:dyDescent="0.25"/>
    <row r="573" s="1" customFormat="1" ht="15" customHeight="1" x14ac:dyDescent="0.25"/>
    <row r="574" s="1" customFormat="1" ht="15" customHeight="1" x14ac:dyDescent="0.25"/>
    <row r="575" s="1" customFormat="1" ht="15" customHeight="1" x14ac:dyDescent="0.25"/>
    <row r="576" s="1" customFormat="1" ht="15" customHeight="1" x14ac:dyDescent="0.25"/>
    <row r="577" s="1" customFormat="1" ht="15" customHeight="1" x14ac:dyDescent="0.25"/>
    <row r="578" s="1" customFormat="1" ht="15" customHeight="1" x14ac:dyDescent="0.25"/>
    <row r="579" s="1" customFormat="1" ht="15" customHeight="1" x14ac:dyDescent="0.25"/>
    <row r="580" s="1" customFormat="1" ht="15" customHeight="1" x14ac:dyDescent="0.25"/>
    <row r="581" s="1" customFormat="1" ht="15" customHeight="1" x14ac:dyDescent="0.25"/>
    <row r="582" s="1" customFormat="1" ht="15" customHeight="1" x14ac:dyDescent="0.25"/>
    <row r="583" s="1" customFormat="1" ht="15" customHeight="1" x14ac:dyDescent="0.25"/>
    <row r="584" s="1" customFormat="1" ht="15" customHeight="1" x14ac:dyDescent="0.25"/>
    <row r="585" s="1" customFormat="1" ht="15" customHeight="1" x14ac:dyDescent="0.25"/>
    <row r="586" s="1" customFormat="1" ht="15" customHeight="1" x14ac:dyDescent="0.25"/>
    <row r="587" s="1" customFormat="1" ht="15" customHeight="1" x14ac:dyDescent="0.25"/>
    <row r="588" s="1" customFormat="1" ht="15" customHeight="1" x14ac:dyDescent="0.25"/>
    <row r="589" s="1" customFormat="1" ht="15" customHeight="1" x14ac:dyDescent="0.25"/>
    <row r="590" s="1" customFormat="1" ht="15" customHeight="1" x14ac:dyDescent="0.25"/>
    <row r="591" s="1" customFormat="1" ht="15" customHeight="1" x14ac:dyDescent="0.25"/>
    <row r="592" s="1" customFormat="1" ht="15" customHeight="1" x14ac:dyDescent="0.25"/>
    <row r="593" s="1" customFormat="1" ht="15" customHeight="1" x14ac:dyDescent="0.25"/>
    <row r="594" s="1" customFormat="1" ht="15" customHeight="1" x14ac:dyDescent="0.25"/>
    <row r="595" s="1" customFormat="1" ht="15" customHeight="1" x14ac:dyDescent="0.25"/>
    <row r="596" s="1" customFormat="1" ht="15" customHeight="1" x14ac:dyDescent="0.25"/>
    <row r="597" s="1" customFormat="1" ht="15" customHeight="1" x14ac:dyDescent="0.25"/>
    <row r="598" s="1" customFormat="1" ht="15" customHeight="1" x14ac:dyDescent="0.25"/>
    <row r="599" s="1" customFormat="1" ht="15" customHeight="1" x14ac:dyDescent="0.25"/>
    <row r="600" s="1" customFormat="1" ht="15" customHeight="1" x14ac:dyDescent="0.25"/>
    <row r="601" s="1" customFormat="1" ht="15" customHeight="1" x14ac:dyDescent="0.25"/>
    <row r="602" s="1" customFormat="1" ht="15" customHeight="1" x14ac:dyDescent="0.25"/>
    <row r="603" s="1" customFormat="1" ht="15" customHeight="1" x14ac:dyDescent="0.25"/>
    <row r="604" s="1" customFormat="1" ht="15" customHeight="1" x14ac:dyDescent="0.25"/>
    <row r="605" s="1" customFormat="1" ht="15" customHeight="1" x14ac:dyDescent="0.25"/>
    <row r="606" s="1" customFormat="1" ht="15" customHeight="1" x14ac:dyDescent="0.25"/>
    <row r="607" s="1" customFormat="1" ht="15" customHeight="1" x14ac:dyDescent="0.25"/>
    <row r="608" s="1" customFormat="1" ht="15" customHeight="1" x14ac:dyDescent="0.25"/>
    <row r="609" s="1" customFormat="1" ht="15" customHeight="1" x14ac:dyDescent="0.25"/>
    <row r="610" s="1" customFormat="1" ht="15" customHeight="1" x14ac:dyDescent="0.25"/>
    <row r="611" s="1" customFormat="1" ht="15" customHeight="1" x14ac:dyDescent="0.25"/>
    <row r="612" s="1" customFormat="1" ht="15" customHeight="1" x14ac:dyDescent="0.25"/>
    <row r="613" s="1" customFormat="1" ht="15" customHeight="1" x14ac:dyDescent="0.25"/>
    <row r="614" s="1" customFormat="1" ht="15" customHeight="1" x14ac:dyDescent="0.25"/>
    <row r="615" s="1" customFormat="1" ht="15" customHeight="1" x14ac:dyDescent="0.25"/>
    <row r="616" s="1" customFormat="1" ht="15" customHeight="1" x14ac:dyDescent="0.25"/>
    <row r="617" s="1" customFormat="1" ht="15" customHeight="1" x14ac:dyDescent="0.25"/>
    <row r="618" s="1" customFormat="1" ht="15" customHeight="1" x14ac:dyDescent="0.25"/>
    <row r="619" s="1" customFormat="1" ht="15" customHeight="1" x14ac:dyDescent="0.25"/>
    <row r="620" s="1" customFormat="1" ht="15" customHeight="1" x14ac:dyDescent="0.25"/>
    <row r="621" s="1" customFormat="1" ht="15" customHeight="1" x14ac:dyDescent="0.25"/>
    <row r="622" s="1" customFormat="1" ht="15" customHeight="1" x14ac:dyDescent="0.25"/>
    <row r="623" s="1" customFormat="1" ht="15" customHeight="1" x14ac:dyDescent="0.25"/>
    <row r="624" s="1" customFormat="1" ht="15" customHeight="1" x14ac:dyDescent="0.25"/>
    <row r="625" s="1" customFormat="1" ht="15" customHeight="1" x14ac:dyDescent="0.25"/>
    <row r="626" s="1" customFormat="1" ht="15" customHeight="1" x14ac:dyDescent="0.25"/>
    <row r="627" s="1" customFormat="1" ht="15" customHeight="1" x14ac:dyDescent="0.25"/>
    <row r="628" s="1" customFormat="1" ht="15" customHeight="1" x14ac:dyDescent="0.25"/>
    <row r="629" s="1" customFormat="1" ht="15" customHeight="1" x14ac:dyDescent="0.25"/>
    <row r="630" s="1" customFormat="1" ht="15" customHeight="1" x14ac:dyDescent="0.25"/>
    <row r="631" s="1" customFormat="1" ht="15" customHeight="1" x14ac:dyDescent="0.25"/>
    <row r="632" s="1" customFormat="1" ht="15" customHeight="1" x14ac:dyDescent="0.25"/>
    <row r="633" s="1" customFormat="1" ht="15" customHeight="1" x14ac:dyDescent="0.25"/>
    <row r="634" s="1" customFormat="1" ht="15" customHeight="1" x14ac:dyDescent="0.25"/>
    <row r="635" s="1" customFormat="1" ht="15" customHeight="1" x14ac:dyDescent="0.25"/>
    <row r="636" s="1" customFormat="1" ht="15" customHeight="1" x14ac:dyDescent="0.25"/>
    <row r="637" s="1" customFormat="1" ht="15" customHeight="1" x14ac:dyDescent="0.25"/>
    <row r="638" s="1" customFormat="1" ht="15" customHeight="1" x14ac:dyDescent="0.25"/>
    <row r="639" s="1" customFormat="1" ht="15" customHeight="1" x14ac:dyDescent="0.25"/>
    <row r="640" s="1" customFormat="1" ht="15" customHeight="1" x14ac:dyDescent="0.25"/>
    <row r="641" s="1" customFormat="1" ht="15" customHeight="1" x14ac:dyDescent="0.25"/>
    <row r="642" s="1" customFormat="1" ht="15" customHeight="1" x14ac:dyDescent="0.25"/>
    <row r="643" s="1" customFormat="1" ht="15" customHeight="1" x14ac:dyDescent="0.25"/>
    <row r="644" s="1" customFormat="1" ht="15" customHeight="1" x14ac:dyDescent="0.25"/>
    <row r="645" s="1" customFormat="1" ht="15" customHeight="1" x14ac:dyDescent="0.25"/>
    <row r="646" s="1" customFormat="1" ht="15" customHeight="1" x14ac:dyDescent="0.25"/>
    <row r="647" s="1" customFormat="1" ht="15" customHeight="1" x14ac:dyDescent="0.25"/>
    <row r="648" s="1" customFormat="1" ht="15" customHeight="1" x14ac:dyDescent="0.25"/>
    <row r="649" s="1" customFormat="1" ht="15" customHeight="1" x14ac:dyDescent="0.25"/>
    <row r="650" s="1" customFormat="1" ht="15" customHeight="1" x14ac:dyDescent="0.25"/>
    <row r="651" s="1" customFormat="1" ht="15" customHeight="1" x14ac:dyDescent="0.25"/>
    <row r="652" s="1" customFormat="1" ht="15" customHeight="1" x14ac:dyDescent="0.25"/>
    <row r="653" s="1" customFormat="1" ht="15" customHeight="1" x14ac:dyDescent="0.25"/>
    <row r="654" s="1" customFormat="1" ht="15" customHeight="1" x14ac:dyDescent="0.25"/>
    <row r="655" s="1" customFormat="1" ht="15" customHeight="1" x14ac:dyDescent="0.25"/>
    <row r="656" s="1" customFormat="1" ht="15" customHeight="1" x14ac:dyDescent="0.25"/>
    <row r="657" s="1" customFormat="1" ht="15" customHeight="1" x14ac:dyDescent="0.25"/>
    <row r="658" s="1" customFormat="1" ht="15" customHeight="1" x14ac:dyDescent="0.25"/>
    <row r="659" s="1" customFormat="1" ht="15" customHeight="1" x14ac:dyDescent="0.25"/>
    <row r="660" s="1" customFormat="1" ht="15" customHeight="1" x14ac:dyDescent="0.25"/>
    <row r="661" s="1" customFormat="1" ht="15" customHeight="1" x14ac:dyDescent="0.25"/>
    <row r="662" s="1" customFormat="1" ht="15" customHeight="1" x14ac:dyDescent="0.25"/>
    <row r="663" s="1" customFormat="1" ht="15" customHeight="1" x14ac:dyDescent="0.25"/>
    <row r="664" s="1" customFormat="1" ht="15" customHeight="1" x14ac:dyDescent="0.25"/>
    <row r="665" s="1" customFormat="1" ht="15" customHeight="1" x14ac:dyDescent="0.25"/>
    <row r="666" s="1" customFormat="1" ht="15" customHeight="1" x14ac:dyDescent="0.25"/>
    <row r="667" s="1" customFormat="1" ht="15" customHeight="1" x14ac:dyDescent="0.25"/>
    <row r="668" s="1" customFormat="1" ht="15" customHeight="1" x14ac:dyDescent="0.25"/>
    <row r="669" s="1" customFormat="1" ht="15" customHeight="1" x14ac:dyDescent="0.25"/>
    <row r="670" s="1" customFormat="1" ht="15" customHeight="1" x14ac:dyDescent="0.25"/>
    <row r="671" s="1" customFormat="1" ht="15" customHeight="1" x14ac:dyDescent="0.25"/>
    <row r="672" s="1" customFormat="1" ht="15" customHeight="1" x14ac:dyDescent="0.25"/>
    <row r="673" s="1" customFormat="1" ht="15" customHeight="1" x14ac:dyDescent="0.25"/>
    <row r="674" s="1" customFormat="1" ht="15" customHeight="1" x14ac:dyDescent="0.25"/>
    <row r="675" s="1" customFormat="1" ht="15" customHeight="1" x14ac:dyDescent="0.25"/>
    <row r="676" s="1" customFormat="1" ht="15" customHeight="1" x14ac:dyDescent="0.25"/>
    <row r="677" s="1" customFormat="1" ht="15" customHeight="1" x14ac:dyDescent="0.25"/>
    <row r="678" s="1" customFormat="1" ht="15" customHeight="1" x14ac:dyDescent="0.25"/>
    <row r="679" s="1" customFormat="1" ht="15" customHeight="1" x14ac:dyDescent="0.25"/>
    <row r="680" s="1" customFormat="1" ht="15" customHeight="1" x14ac:dyDescent="0.25"/>
    <row r="681" s="1" customFormat="1" ht="15" customHeight="1" x14ac:dyDescent="0.25"/>
    <row r="682" s="1" customFormat="1" ht="15" customHeight="1" x14ac:dyDescent="0.25"/>
    <row r="683" s="1" customFormat="1" ht="15" customHeight="1" x14ac:dyDescent="0.25"/>
    <row r="684" s="1" customFormat="1" ht="15" customHeight="1" x14ac:dyDescent="0.25"/>
    <row r="685" s="1" customFormat="1" ht="15" customHeight="1" x14ac:dyDescent="0.25"/>
    <row r="686" s="1" customFormat="1" ht="15" customHeight="1" x14ac:dyDescent="0.25"/>
    <row r="687" s="1" customFormat="1" ht="15" customHeight="1" x14ac:dyDescent="0.25"/>
    <row r="688" s="1" customFormat="1" ht="15" customHeight="1" x14ac:dyDescent="0.25"/>
    <row r="689" s="1" customFormat="1" ht="15" customHeight="1" x14ac:dyDescent="0.25"/>
    <row r="690" s="1" customFormat="1" ht="15" customHeight="1" x14ac:dyDescent="0.25"/>
    <row r="691" s="1" customFormat="1" ht="15" customHeight="1" x14ac:dyDescent="0.25"/>
    <row r="692" s="1" customFormat="1" ht="15" customHeight="1" x14ac:dyDescent="0.25"/>
    <row r="693" s="1" customFormat="1" ht="15" customHeight="1" x14ac:dyDescent="0.25"/>
    <row r="694" s="1" customFormat="1" ht="15" customHeight="1" x14ac:dyDescent="0.25"/>
    <row r="695" s="1" customFormat="1" ht="15" customHeight="1" x14ac:dyDescent="0.25"/>
    <row r="696" s="1" customFormat="1" ht="15" customHeight="1" x14ac:dyDescent="0.25"/>
    <row r="697" s="1" customFormat="1" ht="15" customHeight="1" x14ac:dyDescent="0.25"/>
    <row r="698" s="1" customFormat="1" ht="15" customHeight="1" x14ac:dyDescent="0.25"/>
    <row r="699" s="1" customFormat="1" ht="15" customHeight="1" x14ac:dyDescent="0.25"/>
    <row r="700" s="1" customFormat="1" ht="15" customHeight="1" x14ac:dyDescent="0.25"/>
    <row r="701" s="1" customFormat="1" ht="15" customHeight="1" x14ac:dyDescent="0.25"/>
    <row r="702" s="1" customFormat="1" ht="15" customHeight="1" x14ac:dyDescent="0.25"/>
    <row r="703" s="1" customFormat="1" ht="15" customHeight="1" x14ac:dyDescent="0.25"/>
    <row r="704" s="1" customFormat="1" ht="15" customHeight="1" x14ac:dyDescent="0.25"/>
    <row r="705" s="1" customFormat="1" ht="15" customHeight="1" x14ac:dyDescent="0.25"/>
    <row r="706" s="1" customFormat="1" ht="15" customHeight="1" x14ac:dyDescent="0.25"/>
    <row r="707" s="1" customFormat="1" ht="15" customHeight="1" x14ac:dyDescent="0.25"/>
    <row r="708" s="1" customFormat="1" ht="15" customHeight="1" x14ac:dyDescent="0.25"/>
    <row r="709" s="1" customFormat="1" ht="15" customHeight="1" x14ac:dyDescent="0.25"/>
    <row r="710" s="1" customFormat="1" ht="15" customHeight="1" x14ac:dyDescent="0.25"/>
    <row r="711" s="1" customFormat="1" ht="15" customHeight="1" x14ac:dyDescent="0.25"/>
    <row r="712" s="1" customFormat="1" ht="15" customHeight="1" x14ac:dyDescent="0.25"/>
    <row r="713" s="1" customFormat="1" ht="15" customHeight="1" x14ac:dyDescent="0.25"/>
    <row r="714" s="1" customFormat="1" ht="15" customHeight="1" x14ac:dyDescent="0.25"/>
    <row r="715" s="1" customFormat="1" ht="15" customHeight="1" x14ac:dyDescent="0.25"/>
    <row r="716" s="1" customFormat="1" ht="15" customHeight="1" x14ac:dyDescent="0.25"/>
    <row r="717" s="1" customFormat="1" ht="15" customHeight="1" x14ac:dyDescent="0.25"/>
    <row r="718" s="1" customFormat="1" ht="15" customHeight="1" x14ac:dyDescent="0.25"/>
    <row r="719" s="1" customFormat="1" ht="15" customHeight="1" x14ac:dyDescent="0.25"/>
    <row r="720" s="1" customFormat="1" ht="15" customHeight="1" x14ac:dyDescent="0.25"/>
    <row r="721" s="1" customFormat="1" ht="15" customHeight="1" x14ac:dyDescent="0.25"/>
    <row r="722" s="1" customFormat="1" ht="15" customHeight="1" x14ac:dyDescent="0.25"/>
    <row r="723" s="1" customFormat="1" ht="15" customHeight="1" x14ac:dyDescent="0.25"/>
    <row r="724" s="1" customFormat="1" ht="15" customHeight="1" x14ac:dyDescent="0.25"/>
    <row r="725" s="1" customFormat="1" ht="15" customHeight="1" x14ac:dyDescent="0.25"/>
    <row r="726" s="1" customFormat="1" ht="15" customHeight="1" x14ac:dyDescent="0.25"/>
    <row r="727" s="1" customFormat="1" ht="15" customHeight="1" x14ac:dyDescent="0.25"/>
    <row r="728" s="1" customFormat="1" ht="15" customHeight="1" x14ac:dyDescent="0.25"/>
    <row r="729" s="1" customFormat="1" ht="15" customHeight="1" x14ac:dyDescent="0.25"/>
    <row r="730" s="1" customFormat="1" ht="15" customHeight="1" x14ac:dyDescent="0.25"/>
    <row r="731" s="1" customFormat="1" ht="15" customHeight="1" x14ac:dyDescent="0.25"/>
    <row r="732" s="1" customFormat="1" ht="15" customHeight="1" x14ac:dyDescent="0.25"/>
    <row r="733" s="1" customFormat="1" ht="15" customHeight="1" x14ac:dyDescent="0.25"/>
    <row r="734" s="1" customFormat="1" ht="15" customHeight="1" x14ac:dyDescent="0.25"/>
    <row r="735" s="1" customFormat="1" ht="15" customHeight="1" x14ac:dyDescent="0.25"/>
    <row r="736" s="1" customFormat="1" ht="15" customHeight="1" x14ac:dyDescent="0.25"/>
    <row r="737" s="1" customFormat="1" ht="15" customHeight="1" x14ac:dyDescent="0.25"/>
    <row r="738" s="1" customFormat="1" ht="15" customHeight="1" x14ac:dyDescent="0.25"/>
    <row r="739" s="1" customFormat="1" ht="15" customHeight="1" x14ac:dyDescent="0.25"/>
    <row r="740" s="1" customFormat="1" ht="15" customHeight="1" x14ac:dyDescent="0.25"/>
    <row r="741" s="1" customFormat="1" ht="15" customHeight="1" x14ac:dyDescent="0.25"/>
    <row r="742" s="1" customFormat="1" ht="15" customHeight="1" x14ac:dyDescent="0.25"/>
    <row r="743" s="1" customFormat="1" ht="15" customHeight="1" x14ac:dyDescent="0.25"/>
    <row r="744" s="1" customFormat="1" ht="15" customHeight="1" x14ac:dyDescent="0.25"/>
    <row r="745" s="1" customFormat="1" ht="15" customHeight="1" x14ac:dyDescent="0.25"/>
    <row r="746" s="1" customFormat="1" ht="15" customHeight="1" x14ac:dyDescent="0.25"/>
    <row r="747" s="1" customFormat="1" ht="15" customHeight="1" x14ac:dyDescent="0.25"/>
    <row r="748" s="1" customFormat="1" ht="15" customHeight="1" x14ac:dyDescent="0.25"/>
    <row r="749" s="1" customFormat="1" ht="15" customHeight="1" x14ac:dyDescent="0.25"/>
    <row r="750" s="1" customFormat="1" ht="15" customHeight="1" x14ac:dyDescent="0.25"/>
    <row r="751" s="1" customFormat="1" ht="15" customHeight="1" x14ac:dyDescent="0.25"/>
    <row r="752" s="1" customFormat="1" ht="15" customHeight="1" x14ac:dyDescent="0.25"/>
    <row r="753" s="1" customFormat="1" ht="15" customHeight="1" x14ac:dyDescent="0.25"/>
    <row r="754" s="1" customFormat="1" ht="15" customHeight="1" x14ac:dyDescent="0.25"/>
    <row r="755" s="1" customFormat="1" ht="15" customHeight="1" x14ac:dyDescent="0.25"/>
    <row r="756" s="1" customFormat="1" ht="15" customHeight="1" x14ac:dyDescent="0.25"/>
    <row r="757" s="1" customFormat="1" ht="15" customHeight="1" x14ac:dyDescent="0.25"/>
    <row r="758" s="1" customFormat="1" ht="15" customHeight="1" x14ac:dyDescent="0.25"/>
    <row r="759" s="1" customFormat="1" ht="15" customHeight="1" x14ac:dyDescent="0.25"/>
    <row r="760" s="1" customFormat="1" ht="15" customHeight="1" x14ac:dyDescent="0.25"/>
    <row r="761" s="1" customFormat="1" ht="15" customHeight="1" x14ac:dyDescent="0.25"/>
    <row r="762" s="1" customFormat="1" ht="15" customHeight="1" x14ac:dyDescent="0.25"/>
    <row r="763" s="1" customFormat="1" ht="15" customHeight="1" x14ac:dyDescent="0.25"/>
    <row r="764" s="1" customFormat="1" ht="15" customHeight="1" x14ac:dyDescent="0.25"/>
    <row r="765" s="1" customFormat="1" ht="15" customHeight="1" x14ac:dyDescent="0.25"/>
    <row r="766" s="1" customFormat="1" ht="15" customHeight="1" x14ac:dyDescent="0.25"/>
    <row r="767" s="1" customFormat="1" ht="15" customHeight="1" x14ac:dyDescent="0.25"/>
    <row r="768" s="1" customFormat="1" ht="15" customHeight="1" x14ac:dyDescent="0.25"/>
    <row r="769" s="1" customFormat="1" ht="15" customHeight="1" x14ac:dyDescent="0.25"/>
    <row r="770" s="1" customFormat="1" ht="15" customHeight="1" x14ac:dyDescent="0.25"/>
    <row r="771" s="1" customFormat="1" ht="15" customHeight="1" x14ac:dyDescent="0.25"/>
    <row r="772" s="1" customFormat="1" ht="15" customHeight="1" x14ac:dyDescent="0.25"/>
    <row r="773" s="1" customFormat="1" ht="15" customHeight="1" x14ac:dyDescent="0.25"/>
    <row r="774" s="1" customFormat="1" ht="15" customHeight="1" x14ac:dyDescent="0.25"/>
    <row r="775" s="1" customFormat="1" ht="15" customHeight="1" x14ac:dyDescent="0.25"/>
    <row r="776" s="1" customFormat="1" ht="15" customHeight="1" x14ac:dyDescent="0.25"/>
    <row r="777" s="1" customFormat="1" ht="15" customHeight="1" x14ac:dyDescent="0.25"/>
    <row r="778" s="1" customFormat="1" ht="15" customHeight="1" x14ac:dyDescent="0.25"/>
    <row r="779" s="1" customFormat="1" ht="15" customHeight="1" x14ac:dyDescent="0.25"/>
    <row r="780" s="1" customFormat="1" ht="15" customHeight="1" x14ac:dyDescent="0.25"/>
    <row r="781" s="1" customFormat="1" ht="15" customHeight="1" x14ac:dyDescent="0.25"/>
    <row r="782" s="1" customFormat="1" ht="15" customHeight="1" x14ac:dyDescent="0.25"/>
    <row r="783" s="1" customFormat="1" ht="15" customHeight="1" x14ac:dyDescent="0.25"/>
    <row r="784" s="1" customFormat="1" ht="15" customHeight="1" x14ac:dyDescent="0.25"/>
    <row r="785" s="1" customFormat="1" ht="15" customHeight="1" x14ac:dyDescent="0.25"/>
    <row r="786" s="1" customFormat="1" ht="15" customHeight="1" x14ac:dyDescent="0.25"/>
    <row r="787" s="1" customFormat="1" ht="15" customHeight="1" x14ac:dyDescent="0.25"/>
    <row r="788" s="1" customFormat="1" ht="15" customHeight="1" x14ac:dyDescent="0.25"/>
    <row r="789" s="1" customFormat="1" ht="15" customHeight="1" x14ac:dyDescent="0.25"/>
    <row r="790" s="1" customFormat="1" ht="15" customHeight="1" x14ac:dyDescent="0.25"/>
    <row r="791" s="1" customFormat="1" ht="15" customHeight="1" x14ac:dyDescent="0.25"/>
    <row r="792" s="1" customFormat="1" ht="15" customHeight="1" x14ac:dyDescent="0.25"/>
    <row r="793" s="1" customFormat="1" ht="15" customHeight="1" x14ac:dyDescent="0.25"/>
    <row r="794" s="1" customFormat="1" ht="15" customHeight="1" x14ac:dyDescent="0.25"/>
    <row r="795" s="1" customFormat="1" ht="15" customHeight="1" x14ac:dyDescent="0.25"/>
    <row r="796" s="1" customFormat="1" ht="15" customHeight="1" x14ac:dyDescent="0.25"/>
    <row r="797" s="1" customFormat="1" ht="15" customHeight="1" x14ac:dyDescent="0.25"/>
    <row r="798" s="1" customFormat="1" ht="15" customHeight="1" x14ac:dyDescent="0.25"/>
    <row r="799" s="1" customFormat="1" ht="15" customHeight="1" x14ac:dyDescent="0.25"/>
    <row r="800" s="1" customFormat="1" ht="15" customHeight="1" x14ac:dyDescent="0.25"/>
    <row r="801" s="1" customFormat="1" ht="15" customHeight="1" x14ac:dyDescent="0.25"/>
    <row r="802" s="1" customFormat="1" ht="15" customHeight="1" x14ac:dyDescent="0.25"/>
    <row r="803" s="1" customFormat="1" ht="15" customHeight="1" x14ac:dyDescent="0.25"/>
    <row r="804" s="1" customFormat="1" ht="15" customHeight="1" x14ac:dyDescent="0.25"/>
    <row r="805" s="1" customFormat="1" ht="15" customHeight="1" x14ac:dyDescent="0.25"/>
    <row r="806" s="1" customFormat="1" ht="15" customHeight="1" x14ac:dyDescent="0.25"/>
    <row r="807" s="1" customFormat="1" ht="15" customHeight="1" x14ac:dyDescent="0.25"/>
    <row r="808" s="1" customFormat="1" ht="15" customHeight="1" x14ac:dyDescent="0.25"/>
    <row r="809" s="1" customFormat="1" ht="15" customHeight="1" x14ac:dyDescent="0.25"/>
    <row r="810" s="1" customFormat="1" ht="15" customHeight="1" x14ac:dyDescent="0.25"/>
    <row r="811" s="1" customFormat="1" ht="15" customHeight="1" x14ac:dyDescent="0.25"/>
    <row r="812" s="1" customFormat="1" ht="15" customHeight="1" x14ac:dyDescent="0.25"/>
    <row r="813" s="1" customFormat="1" ht="15" customHeight="1" x14ac:dyDescent="0.25"/>
    <row r="814" s="1" customFormat="1" ht="15" customHeight="1" x14ac:dyDescent="0.25"/>
    <row r="815" s="1" customFormat="1" ht="15" customHeight="1" x14ac:dyDescent="0.25"/>
    <row r="816" s="1" customFormat="1" ht="15" customHeight="1" x14ac:dyDescent="0.25"/>
    <row r="817" s="1" customFormat="1" ht="15" customHeight="1" x14ac:dyDescent="0.25"/>
    <row r="818" s="1" customFormat="1" ht="15" customHeight="1" x14ac:dyDescent="0.25"/>
    <row r="819" s="1" customFormat="1" ht="15" customHeight="1" x14ac:dyDescent="0.25"/>
    <row r="820" s="1" customFormat="1" ht="15" customHeight="1" x14ac:dyDescent="0.25"/>
    <row r="821" s="1" customFormat="1" ht="15" customHeight="1" x14ac:dyDescent="0.25"/>
    <row r="822" s="1" customFormat="1" ht="15" customHeight="1" x14ac:dyDescent="0.25"/>
    <row r="823" s="1" customFormat="1" ht="15" customHeight="1" x14ac:dyDescent="0.25"/>
    <row r="824" s="1" customFormat="1" ht="15" customHeight="1" x14ac:dyDescent="0.25"/>
    <row r="825" s="1" customFormat="1" ht="15" customHeight="1" x14ac:dyDescent="0.25"/>
    <row r="826" s="1" customFormat="1" ht="15" customHeight="1" x14ac:dyDescent="0.25"/>
    <row r="827" s="1" customFormat="1" ht="15" customHeight="1" x14ac:dyDescent="0.25"/>
    <row r="828" s="1" customFormat="1" ht="15" customHeight="1" x14ac:dyDescent="0.25"/>
    <row r="829" s="1" customFormat="1" ht="15" customHeight="1" x14ac:dyDescent="0.25"/>
    <row r="830" s="1" customFormat="1" ht="15" customHeight="1" x14ac:dyDescent="0.25"/>
    <row r="831" s="1" customFormat="1" ht="15" customHeight="1" x14ac:dyDescent="0.25"/>
    <row r="832" s="1" customFormat="1" ht="15" customHeight="1" x14ac:dyDescent="0.25"/>
    <row r="833" s="1" customFormat="1" ht="15" customHeight="1" x14ac:dyDescent="0.25"/>
    <row r="834" s="1" customFormat="1" ht="15" customHeight="1" x14ac:dyDescent="0.25"/>
    <row r="835" s="1" customFormat="1" ht="15" customHeight="1" x14ac:dyDescent="0.25"/>
    <row r="836" s="1" customFormat="1" ht="15" customHeight="1" x14ac:dyDescent="0.25"/>
    <row r="837" s="1" customFormat="1" ht="15" customHeight="1" x14ac:dyDescent="0.25"/>
    <row r="838" s="1" customFormat="1" ht="15" customHeight="1" x14ac:dyDescent="0.25"/>
    <row r="839" s="1" customFormat="1" ht="15" customHeight="1" x14ac:dyDescent="0.25"/>
    <row r="840" s="1" customFormat="1" ht="15" customHeight="1" x14ac:dyDescent="0.25"/>
    <row r="841" s="1" customFormat="1" ht="15" customHeight="1" x14ac:dyDescent="0.25"/>
    <row r="842" s="1" customFormat="1" ht="15" customHeight="1" x14ac:dyDescent="0.25"/>
    <row r="843" s="1" customFormat="1" ht="15" customHeight="1" x14ac:dyDescent="0.25"/>
    <row r="844" s="1" customFormat="1" ht="15" customHeight="1" x14ac:dyDescent="0.25"/>
    <row r="845" s="1" customFormat="1" ht="15" customHeight="1" x14ac:dyDescent="0.25"/>
    <row r="846" s="1" customFormat="1" ht="15" customHeight="1" x14ac:dyDescent="0.25"/>
    <row r="847" s="1" customFormat="1" ht="15" customHeight="1" x14ac:dyDescent="0.25"/>
    <row r="848" s="1" customFormat="1" ht="15" customHeight="1" x14ac:dyDescent="0.25"/>
    <row r="849" s="1" customFormat="1" ht="15" customHeight="1" x14ac:dyDescent="0.25"/>
    <row r="850" s="1" customFormat="1" ht="15" customHeight="1" x14ac:dyDescent="0.25"/>
    <row r="851" s="1" customFormat="1" ht="15" customHeight="1" x14ac:dyDescent="0.25"/>
    <row r="852" s="1" customFormat="1" ht="15" customHeight="1" x14ac:dyDescent="0.25"/>
    <row r="853" s="1" customFormat="1" ht="15" customHeight="1" x14ac:dyDescent="0.25"/>
    <row r="854" s="1" customFormat="1" ht="15" customHeight="1" x14ac:dyDescent="0.25"/>
    <row r="855" s="1" customFormat="1" ht="15" customHeight="1" x14ac:dyDescent="0.25"/>
    <row r="856" s="1" customFormat="1" ht="15" customHeight="1" x14ac:dyDescent="0.25"/>
    <row r="857" s="1" customFormat="1" ht="15" customHeight="1" x14ac:dyDescent="0.25"/>
    <row r="858" s="1" customFormat="1" ht="15" customHeight="1" x14ac:dyDescent="0.25"/>
    <row r="859" s="1" customFormat="1" ht="15" customHeight="1" x14ac:dyDescent="0.25"/>
    <row r="860" s="1" customFormat="1" ht="15" customHeight="1" x14ac:dyDescent="0.25"/>
    <row r="861" s="1" customFormat="1" ht="15" customHeight="1" x14ac:dyDescent="0.25"/>
    <row r="862" s="1" customFormat="1" ht="15" customHeight="1" x14ac:dyDescent="0.25"/>
    <row r="863" s="1" customFormat="1" ht="15" customHeight="1" x14ac:dyDescent="0.25"/>
    <row r="864" s="1" customFormat="1" ht="15" customHeight="1" x14ac:dyDescent="0.25"/>
    <row r="865" s="1" customFormat="1" ht="15" customHeight="1" x14ac:dyDescent="0.25"/>
    <row r="866" s="1" customFormat="1" ht="15" customHeight="1" x14ac:dyDescent="0.25"/>
    <row r="867" s="1" customFormat="1" ht="15" customHeight="1" x14ac:dyDescent="0.25"/>
    <row r="868" s="1" customFormat="1" ht="15" customHeight="1" x14ac:dyDescent="0.25"/>
    <row r="869" s="1" customFormat="1" ht="15" customHeight="1" x14ac:dyDescent="0.25"/>
    <row r="870" s="1" customFormat="1" ht="15" customHeight="1" x14ac:dyDescent="0.25"/>
    <row r="871" s="1" customFormat="1" ht="15" customHeight="1" x14ac:dyDescent="0.25"/>
    <row r="872" s="1" customFormat="1" ht="15" customHeight="1" x14ac:dyDescent="0.25"/>
    <row r="873" s="1" customFormat="1" ht="15" customHeight="1" x14ac:dyDescent="0.25"/>
    <row r="874" s="1" customFormat="1" ht="15" customHeight="1" x14ac:dyDescent="0.25"/>
    <row r="875" s="1" customFormat="1" ht="15" customHeight="1" x14ac:dyDescent="0.25"/>
    <row r="876" s="1" customFormat="1" ht="15" customHeight="1" x14ac:dyDescent="0.25"/>
    <row r="877" s="1" customFormat="1" ht="15" customHeight="1" x14ac:dyDescent="0.25"/>
    <row r="878" s="1" customFormat="1" ht="15" customHeight="1" x14ac:dyDescent="0.25"/>
    <row r="879" s="1" customFormat="1" ht="15" customHeight="1" x14ac:dyDescent="0.25"/>
    <row r="880" s="1" customFormat="1" ht="15" customHeight="1" x14ac:dyDescent="0.25"/>
    <row r="881" s="1" customFormat="1" ht="15" customHeight="1" x14ac:dyDescent="0.25"/>
    <row r="882" s="1" customFormat="1" ht="15" customHeight="1" x14ac:dyDescent="0.25"/>
    <row r="883" s="1" customFormat="1" ht="15" customHeight="1" x14ac:dyDescent="0.25"/>
    <row r="884" s="1" customFormat="1" ht="15" customHeight="1" x14ac:dyDescent="0.25"/>
    <row r="885" s="1" customFormat="1" ht="15" customHeight="1" x14ac:dyDescent="0.25"/>
    <row r="886" s="1" customFormat="1" ht="15" customHeight="1" x14ac:dyDescent="0.25"/>
    <row r="887" s="1" customFormat="1" ht="15" customHeight="1" x14ac:dyDescent="0.25"/>
    <row r="888" s="1" customFormat="1" ht="15" customHeight="1" x14ac:dyDescent="0.25"/>
    <row r="889" s="1" customFormat="1" ht="15" customHeight="1" x14ac:dyDescent="0.25"/>
    <row r="890" s="1" customFormat="1" ht="15" customHeight="1" x14ac:dyDescent="0.25"/>
    <row r="891" s="1" customFormat="1" ht="15" customHeight="1" x14ac:dyDescent="0.25"/>
    <row r="892" s="1" customFormat="1" ht="15" customHeight="1" x14ac:dyDescent="0.25"/>
    <row r="893" s="1" customFormat="1" ht="15" customHeight="1" x14ac:dyDescent="0.25"/>
    <row r="894" s="1" customFormat="1" ht="15" customHeight="1" x14ac:dyDescent="0.25"/>
    <row r="895" s="1" customFormat="1" ht="15" customHeight="1" x14ac:dyDescent="0.25"/>
    <row r="896" s="1" customFormat="1" ht="15" customHeight="1" x14ac:dyDescent="0.25"/>
    <row r="897" s="1" customFormat="1" ht="15" customHeight="1" x14ac:dyDescent="0.25"/>
    <row r="898" s="1" customFormat="1" ht="15" customHeight="1" x14ac:dyDescent="0.25"/>
    <row r="899" s="1" customFormat="1" ht="15" customHeight="1" x14ac:dyDescent="0.25"/>
    <row r="900" s="1" customFormat="1" ht="15" customHeight="1" x14ac:dyDescent="0.25"/>
    <row r="901" s="1" customFormat="1" ht="15" customHeight="1" x14ac:dyDescent="0.25"/>
    <row r="902" s="1" customFormat="1" ht="15" customHeight="1" x14ac:dyDescent="0.25"/>
    <row r="903" s="1" customFormat="1" ht="15" customHeight="1" x14ac:dyDescent="0.25"/>
    <row r="904" s="1" customFormat="1" ht="15" customHeight="1" x14ac:dyDescent="0.25"/>
    <row r="905" s="1" customFormat="1" ht="15" customHeight="1" x14ac:dyDescent="0.25"/>
    <row r="906" s="1" customFormat="1" ht="15" customHeight="1" x14ac:dyDescent="0.25"/>
    <row r="907" s="1" customFormat="1" ht="15" customHeight="1" x14ac:dyDescent="0.25"/>
    <row r="908" s="1" customFormat="1" ht="15" customHeight="1" x14ac:dyDescent="0.25"/>
    <row r="909" s="1" customFormat="1" ht="15" customHeight="1" x14ac:dyDescent="0.25"/>
    <row r="910" s="1" customFormat="1" ht="15" customHeight="1" x14ac:dyDescent="0.25"/>
    <row r="911" s="1" customFormat="1" ht="15" customHeight="1" x14ac:dyDescent="0.25"/>
    <row r="912" s="1" customFormat="1" ht="15" customHeight="1" x14ac:dyDescent="0.25"/>
    <row r="913" s="1" customFormat="1" ht="15" customHeight="1" x14ac:dyDescent="0.25"/>
    <row r="914" s="1" customFormat="1" ht="15" customHeight="1" x14ac:dyDescent="0.25"/>
    <row r="915" s="1" customFormat="1" ht="15" customHeight="1" x14ac:dyDescent="0.25"/>
    <row r="916" s="1" customFormat="1" ht="15" customHeight="1" x14ac:dyDescent="0.25"/>
    <row r="917" s="1" customFormat="1" ht="15" customHeight="1" x14ac:dyDescent="0.25"/>
    <row r="918" s="1" customFormat="1" ht="15" customHeight="1" x14ac:dyDescent="0.25"/>
    <row r="919" s="1" customFormat="1" ht="15" customHeight="1" x14ac:dyDescent="0.25"/>
    <row r="920" s="1" customFormat="1" ht="15" customHeight="1" x14ac:dyDescent="0.25"/>
    <row r="921" s="1" customFormat="1" ht="15" customHeight="1" x14ac:dyDescent="0.25"/>
    <row r="922" s="1" customFormat="1" ht="15" customHeight="1" x14ac:dyDescent="0.25"/>
    <row r="923" s="1" customFormat="1" ht="15" customHeight="1" x14ac:dyDescent="0.25"/>
    <row r="924" s="1" customFormat="1" ht="15" customHeight="1" x14ac:dyDescent="0.25"/>
    <row r="925" s="1" customFormat="1" ht="15" customHeight="1" x14ac:dyDescent="0.25"/>
    <row r="926" s="1" customFormat="1" ht="15" customHeight="1" x14ac:dyDescent="0.25"/>
    <row r="927" s="1" customFormat="1" ht="15" customHeight="1" x14ac:dyDescent="0.25"/>
    <row r="928" s="1" customFormat="1" ht="15" customHeight="1" x14ac:dyDescent="0.25"/>
    <row r="929" s="1" customFormat="1" ht="15" customHeight="1" x14ac:dyDescent="0.25"/>
    <row r="930" s="1" customFormat="1" ht="15" customHeight="1" x14ac:dyDescent="0.25"/>
    <row r="931" s="1" customFormat="1" ht="15" customHeight="1" x14ac:dyDescent="0.25"/>
    <row r="932" s="1" customFormat="1" ht="15" customHeight="1" x14ac:dyDescent="0.25"/>
    <row r="933" s="1" customFormat="1" ht="15" customHeight="1" x14ac:dyDescent="0.25"/>
    <row r="934" s="1" customFormat="1" ht="15" customHeight="1" x14ac:dyDescent="0.25"/>
    <row r="935" s="1" customFormat="1" ht="15" customHeight="1" x14ac:dyDescent="0.25"/>
    <row r="936" s="1" customFormat="1" ht="15" customHeight="1" x14ac:dyDescent="0.25"/>
    <row r="937" s="1" customFormat="1" ht="15" customHeight="1" x14ac:dyDescent="0.25"/>
    <row r="938" s="1" customFormat="1" ht="15" customHeight="1" x14ac:dyDescent="0.25"/>
    <row r="939" s="1" customFormat="1" ht="15" customHeight="1" x14ac:dyDescent="0.25"/>
    <row r="940" s="1" customFormat="1" ht="15" customHeight="1" x14ac:dyDescent="0.25"/>
    <row r="941" s="1" customFormat="1" ht="15" customHeight="1" x14ac:dyDescent="0.25"/>
    <row r="942" s="1" customFormat="1" ht="15" customHeight="1" x14ac:dyDescent="0.25"/>
    <row r="943" s="1" customFormat="1" ht="15" customHeight="1" x14ac:dyDescent="0.25"/>
    <row r="944" s="1" customFormat="1" ht="15" customHeight="1" x14ac:dyDescent="0.25"/>
    <row r="945" s="1" customFormat="1" ht="15" customHeight="1" x14ac:dyDescent="0.25"/>
    <row r="946" s="1" customFormat="1" ht="15" customHeight="1" x14ac:dyDescent="0.25"/>
    <row r="947" s="1" customFormat="1" ht="15" customHeight="1" x14ac:dyDescent="0.25"/>
    <row r="948" s="1" customFormat="1" ht="15" customHeight="1" x14ac:dyDescent="0.25"/>
    <row r="949" s="1" customFormat="1" ht="15" customHeight="1" x14ac:dyDescent="0.25"/>
    <row r="950" s="1" customFormat="1" ht="15" customHeight="1" x14ac:dyDescent="0.25"/>
    <row r="951" s="1" customFormat="1" ht="15" customHeight="1" x14ac:dyDescent="0.25"/>
    <row r="952" s="1" customFormat="1" ht="15" customHeight="1" x14ac:dyDescent="0.25"/>
    <row r="953" s="1" customFormat="1" ht="15" customHeight="1" x14ac:dyDescent="0.25"/>
    <row r="954" s="1" customFormat="1" ht="15" customHeight="1" x14ac:dyDescent="0.25"/>
    <row r="955" s="1" customFormat="1" ht="15" customHeight="1" x14ac:dyDescent="0.25"/>
    <row r="956" s="1" customFormat="1" ht="15" customHeight="1" x14ac:dyDescent="0.25"/>
    <row r="957" s="1" customFormat="1" ht="15" customHeight="1" x14ac:dyDescent="0.25"/>
    <row r="958" s="1" customFormat="1" ht="15" customHeight="1" x14ac:dyDescent="0.25"/>
    <row r="959" s="1" customFormat="1" ht="15" customHeight="1" x14ac:dyDescent="0.25"/>
    <row r="960" s="1" customFormat="1" ht="15" customHeight="1" x14ac:dyDescent="0.25"/>
    <row r="961" s="1" customFormat="1" ht="15" customHeight="1" x14ac:dyDescent="0.25"/>
    <row r="962" s="1" customFormat="1" ht="15" customHeight="1" x14ac:dyDescent="0.25"/>
    <row r="963" s="1" customFormat="1" ht="15" customHeight="1" x14ac:dyDescent="0.25"/>
    <row r="964" s="1" customFormat="1" ht="15" customHeight="1" x14ac:dyDescent="0.25"/>
    <row r="965" s="1" customFormat="1" ht="15" customHeight="1" x14ac:dyDescent="0.25"/>
    <row r="966" s="1" customFormat="1" ht="15" customHeight="1" x14ac:dyDescent="0.25"/>
    <row r="967" s="1" customFormat="1" ht="15" customHeight="1" x14ac:dyDescent="0.25"/>
    <row r="968" s="1" customFormat="1" ht="15" customHeight="1" x14ac:dyDescent="0.25"/>
    <row r="969" s="1" customFormat="1" ht="15" customHeight="1" x14ac:dyDescent="0.25"/>
    <row r="970" s="1" customFormat="1" ht="15" customHeight="1" x14ac:dyDescent="0.25"/>
    <row r="971" s="1" customFormat="1" ht="15" customHeight="1" x14ac:dyDescent="0.25"/>
    <row r="972" s="1" customFormat="1" ht="15" customHeight="1" x14ac:dyDescent="0.25"/>
    <row r="973" s="1" customFormat="1" ht="15" customHeight="1" x14ac:dyDescent="0.25"/>
    <row r="974" s="1" customFormat="1" ht="15" customHeight="1" x14ac:dyDescent="0.25"/>
    <row r="975" s="1" customFormat="1" ht="15" customHeight="1" x14ac:dyDescent="0.25"/>
    <row r="976" s="1" customFormat="1" ht="15" customHeight="1" x14ac:dyDescent="0.25"/>
    <row r="977" s="1" customFormat="1" ht="15" customHeight="1" x14ac:dyDescent="0.25"/>
    <row r="978" s="1" customFormat="1" ht="15" customHeight="1" x14ac:dyDescent="0.25"/>
    <row r="979" s="1" customFormat="1" ht="15" customHeight="1" x14ac:dyDescent="0.25"/>
    <row r="980" s="1" customFormat="1" ht="15" customHeight="1" x14ac:dyDescent="0.25"/>
    <row r="981" s="1" customFormat="1" ht="15" customHeight="1" x14ac:dyDescent="0.25"/>
    <row r="982" s="1" customFormat="1" ht="15" customHeight="1" x14ac:dyDescent="0.25"/>
    <row r="983" s="1" customFormat="1" ht="15" customHeight="1" x14ac:dyDescent="0.25"/>
    <row r="984" s="1" customFormat="1" ht="15" customHeight="1" x14ac:dyDescent="0.25"/>
    <row r="985" s="1" customFormat="1" ht="15" customHeight="1" x14ac:dyDescent="0.25"/>
    <row r="986" s="1" customFormat="1" ht="15" customHeight="1" x14ac:dyDescent="0.25"/>
    <row r="987" s="1" customFormat="1" ht="15" customHeight="1" x14ac:dyDescent="0.25"/>
    <row r="988" s="1" customFormat="1" ht="15" customHeight="1" x14ac:dyDescent="0.25"/>
    <row r="989" s="1" customFormat="1" ht="15" customHeight="1" x14ac:dyDescent="0.25"/>
    <row r="990" s="1" customFormat="1" ht="15" customHeight="1" x14ac:dyDescent="0.25"/>
    <row r="991" s="1" customFormat="1" ht="15" customHeight="1" x14ac:dyDescent="0.25"/>
    <row r="992" s="1" customFormat="1" ht="15" customHeight="1" x14ac:dyDescent="0.25"/>
    <row r="993" s="1" customFormat="1" ht="15" customHeight="1" x14ac:dyDescent="0.25"/>
    <row r="994" s="1" customFormat="1" ht="15" customHeight="1" x14ac:dyDescent="0.25"/>
    <row r="995" s="1" customFormat="1" ht="15" customHeight="1" x14ac:dyDescent="0.25"/>
    <row r="996" s="1" customFormat="1" ht="15" customHeight="1" x14ac:dyDescent="0.25"/>
    <row r="997" s="1" customFormat="1" ht="15" customHeight="1" x14ac:dyDescent="0.25"/>
    <row r="998" s="1" customFormat="1" ht="15" customHeight="1" x14ac:dyDescent="0.25"/>
    <row r="999" s="1" customFormat="1" ht="15" customHeight="1" x14ac:dyDescent="0.25"/>
    <row r="1000" s="1" customFormat="1" ht="15" customHeight="1" x14ac:dyDescent="0.25"/>
    <row r="1001" s="1" customFormat="1" ht="15" customHeight="1" x14ac:dyDescent="0.25"/>
    <row r="1002" s="1" customFormat="1" ht="15" customHeight="1" x14ac:dyDescent="0.25"/>
    <row r="1003" s="1" customFormat="1" ht="15" customHeight="1" x14ac:dyDescent="0.25"/>
    <row r="1004" s="1" customFormat="1" ht="15" customHeight="1" x14ac:dyDescent="0.25"/>
    <row r="1005" s="1" customFormat="1" ht="15" customHeight="1" x14ac:dyDescent="0.25"/>
    <row r="1006" s="1" customFormat="1" ht="15" customHeight="1" x14ac:dyDescent="0.25"/>
    <row r="1007" s="1" customFormat="1" ht="15" customHeight="1" x14ac:dyDescent="0.25"/>
    <row r="1008" s="1" customFormat="1" ht="15" customHeight="1" x14ac:dyDescent="0.25"/>
    <row r="1009" s="1" customFormat="1" ht="15" customHeight="1" x14ac:dyDescent="0.25"/>
    <row r="1010" s="1" customFormat="1" ht="15" customHeight="1" x14ac:dyDescent="0.25"/>
    <row r="1011" s="1" customFormat="1" ht="15" customHeight="1" x14ac:dyDescent="0.25"/>
    <row r="1012" s="1" customFormat="1" ht="15" customHeight="1" x14ac:dyDescent="0.25"/>
    <row r="1013" s="1" customFormat="1" ht="15" customHeight="1" x14ac:dyDescent="0.25"/>
    <row r="1014" s="1" customFormat="1" ht="15" customHeight="1" x14ac:dyDescent="0.25"/>
    <row r="1015" s="1" customFormat="1" ht="15" customHeight="1" x14ac:dyDescent="0.25"/>
    <row r="1016" s="1" customFormat="1" ht="15" customHeight="1" x14ac:dyDescent="0.25"/>
    <row r="1017" s="1" customFormat="1" ht="15" customHeight="1" x14ac:dyDescent="0.25"/>
    <row r="1018" s="1" customFormat="1" ht="15" customHeight="1" x14ac:dyDescent="0.25"/>
    <row r="1019" s="1" customFormat="1" ht="15" customHeight="1" x14ac:dyDescent="0.25"/>
    <row r="1020" s="1" customFormat="1" ht="15" customHeight="1" x14ac:dyDescent="0.25"/>
    <row r="1021" s="1" customFormat="1" ht="15" customHeight="1" x14ac:dyDescent="0.25"/>
    <row r="1022" s="1" customFormat="1" ht="15" customHeight="1" x14ac:dyDescent="0.25"/>
    <row r="1023" s="1" customFormat="1" ht="15" customHeight="1" x14ac:dyDescent="0.25"/>
    <row r="1024" s="1" customFormat="1" ht="15" customHeight="1" x14ac:dyDescent="0.25"/>
    <row r="1025" s="1" customFormat="1" ht="15" customHeight="1" x14ac:dyDescent="0.25"/>
    <row r="1026" s="1" customFormat="1" ht="15" customHeight="1" x14ac:dyDescent="0.25"/>
    <row r="1027" s="1" customFormat="1" ht="15" customHeight="1" x14ac:dyDescent="0.25"/>
    <row r="1028" s="1" customFormat="1" ht="15" customHeight="1" x14ac:dyDescent="0.25"/>
    <row r="1029" s="1" customFormat="1" ht="15" customHeight="1" x14ac:dyDescent="0.25"/>
    <row r="1030" s="1" customFormat="1" ht="15" customHeight="1" x14ac:dyDescent="0.25"/>
    <row r="1031" s="1" customFormat="1" ht="15" customHeight="1" x14ac:dyDescent="0.25"/>
    <row r="1032" s="1" customFormat="1" ht="15" customHeight="1" x14ac:dyDescent="0.25"/>
    <row r="1033" s="1" customFormat="1" ht="15" customHeight="1" x14ac:dyDescent="0.25"/>
    <row r="1034" s="1" customFormat="1" ht="15" customHeight="1" x14ac:dyDescent="0.25"/>
    <row r="1035" s="1" customFormat="1" ht="15" customHeight="1" x14ac:dyDescent="0.25"/>
    <row r="1036" s="1" customFormat="1" ht="15" customHeight="1" x14ac:dyDescent="0.25"/>
    <row r="1037" s="1" customFormat="1" ht="15" customHeight="1" x14ac:dyDescent="0.25"/>
    <row r="1038" s="1" customFormat="1" ht="15" customHeight="1" x14ac:dyDescent="0.25"/>
    <row r="1039" s="1" customFormat="1" ht="15" customHeight="1" x14ac:dyDescent="0.25"/>
    <row r="1040" s="1" customFormat="1" ht="15" customHeight="1" x14ac:dyDescent="0.25"/>
    <row r="1041" s="1" customFormat="1" ht="15" customHeight="1" x14ac:dyDescent="0.25"/>
    <row r="1042" s="1" customFormat="1" ht="15" customHeight="1" x14ac:dyDescent="0.25"/>
    <row r="1043" s="1" customFormat="1" ht="15" customHeight="1" x14ac:dyDescent="0.25"/>
    <row r="1044" s="1" customFormat="1" ht="15" customHeight="1" x14ac:dyDescent="0.25"/>
    <row r="1045" s="1" customFormat="1" ht="15" customHeight="1" x14ac:dyDescent="0.25"/>
    <row r="1046" s="1" customFormat="1" ht="15" customHeight="1" x14ac:dyDescent="0.25"/>
    <row r="1047" s="1" customFormat="1" ht="15" customHeight="1" x14ac:dyDescent="0.25"/>
    <row r="1048" s="1" customFormat="1" ht="15" customHeight="1" x14ac:dyDescent="0.25"/>
    <row r="1049" s="1" customFormat="1" ht="15" customHeight="1" x14ac:dyDescent="0.25"/>
    <row r="1050" s="1" customFormat="1" ht="15" customHeight="1" x14ac:dyDescent="0.25"/>
    <row r="1051" s="1" customFormat="1" ht="15" customHeight="1" x14ac:dyDescent="0.25"/>
    <row r="1052" s="1" customFormat="1" ht="15" customHeight="1" x14ac:dyDescent="0.25"/>
    <row r="1053" s="1" customFormat="1" ht="15" customHeight="1" x14ac:dyDescent="0.25"/>
    <row r="1054" s="1" customFormat="1" ht="15" customHeight="1" x14ac:dyDescent="0.25"/>
    <row r="1055" s="1" customFormat="1" ht="15" customHeight="1" x14ac:dyDescent="0.25"/>
    <row r="1056" s="1" customFormat="1" ht="15" customHeight="1" x14ac:dyDescent="0.25"/>
    <row r="1057" s="1" customFormat="1" ht="15" customHeight="1" x14ac:dyDescent="0.25"/>
    <row r="1058" s="1" customFormat="1" ht="15" customHeight="1" x14ac:dyDescent="0.25"/>
    <row r="1059" s="1" customFormat="1" ht="15" customHeight="1" x14ac:dyDescent="0.25"/>
    <row r="1060" s="1" customFormat="1" ht="15" customHeight="1" x14ac:dyDescent="0.25"/>
    <row r="1061" s="1" customFormat="1" ht="15" customHeight="1" x14ac:dyDescent="0.25"/>
    <row r="1062" s="1" customFormat="1" ht="15" customHeight="1" x14ac:dyDescent="0.25"/>
    <row r="1063" s="1" customFormat="1" ht="15" customHeight="1" x14ac:dyDescent="0.25"/>
    <row r="1064" s="1" customFormat="1" ht="15" customHeight="1" x14ac:dyDescent="0.25"/>
    <row r="1065" s="1" customFormat="1" ht="15" customHeight="1" x14ac:dyDescent="0.25"/>
    <row r="1066" s="1" customFormat="1" ht="15" customHeight="1" x14ac:dyDescent="0.25"/>
    <row r="1067" s="1" customFormat="1" ht="15" customHeight="1" x14ac:dyDescent="0.25"/>
    <row r="1068" s="1" customFormat="1" ht="15" customHeight="1" x14ac:dyDescent="0.25"/>
    <row r="1069" s="1" customFormat="1" ht="15" customHeight="1" x14ac:dyDescent="0.25"/>
    <row r="1070" s="1" customFormat="1" ht="15" customHeight="1" x14ac:dyDescent="0.25"/>
    <row r="1071" s="1" customFormat="1" ht="15" customHeight="1" x14ac:dyDescent="0.25"/>
    <row r="1072" s="1" customFormat="1" ht="15" customHeight="1" x14ac:dyDescent="0.25"/>
    <row r="1073" s="1" customFormat="1" ht="15" customHeight="1" x14ac:dyDescent="0.25"/>
    <row r="1074" s="1" customFormat="1" ht="15" customHeight="1" x14ac:dyDescent="0.25"/>
    <row r="1075" s="1" customFormat="1" ht="15" customHeight="1" x14ac:dyDescent="0.25"/>
    <row r="1076" s="1" customFormat="1" ht="15" customHeight="1" x14ac:dyDescent="0.25"/>
    <row r="1077" s="1" customFormat="1" ht="15" customHeight="1" x14ac:dyDescent="0.25"/>
    <row r="1078" s="1" customFormat="1" ht="15" customHeight="1" x14ac:dyDescent="0.25"/>
    <row r="1079" s="1" customFormat="1" ht="15" customHeight="1" x14ac:dyDescent="0.25"/>
    <row r="1080" s="1" customFormat="1" ht="15" customHeight="1" x14ac:dyDescent="0.25"/>
    <row r="1081" s="1" customFormat="1" ht="15" customHeight="1" x14ac:dyDescent="0.25"/>
    <row r="1082" s="1" customFormat="1" ht="15" customHeight="1" x14ac:dyDescent="0.25"/>
    <row r="1083" s="1" customFormat="1" ht="15" customHeight="1" x14ac:dyDescent="0.25"/>
    <row r="1084" s="1" customFormat="1" ht="15" customHeight="1" x14ac:dyDescent="0.25"/>
    <row r="1085" s="1" customFormat="1" ht="15" customHeight="1" x14ac:dyDescent="0.25"/>
    <row r="1086" s="1" customFormat="1" ht="15" customHeight="1" x14ac:dyDescent="0.25"/>
    <row r="1087" s="1" customFormat="1" ht="15" customHeight="1" x14ac:dyDescent="0.25"/>
    <row r="1088" s="1" customFormat="1" ht="15" customHeight="1" x14ac:dyDescent="0.25"/>
    <row r="1089" s="1" customFormat="1" ht="15" customHeight="1" x14ac:dyDescent="0.25"/>
    <row r="1090" s="1" customFormat="1" ht="15" customHeight="1" x14ac:dyDescent="0.25"/>
    <row r="1091" s="1" customFormat="1" ht="15" customHeight="1" x14ac:dyDescent="0.25"/>
    <row r="1092" s="1" customFormat="1" ht="15" customHeight="1" x14ac:dyDescent="0.25"/>
    <row r="1093" s="1" customFormat="1" ht="15" customHeight="1" x14ac:dyDescent="0.25"/>
    <row r="1094" s="1" customFormat="1" ht="15" customHeight="1" x14ac:dyDescent="0.25"/>
    <row r="1095" s="1" customFormat="1" ht="15" customHeight="1" x14ac:dyDescent="0.25"/>
    <row r="1096" s="1" customFormat="1" ht="15" customHeight="1" x14ac:dyDescent="0.25"/>
    <row r="1097" s="1" customFormat="1" ht="15" customHeight="1" x14ac:dyDescent="0.25"/>
    <row r="1098" s="1" customFormat="1" ht="15" customHeight="1" x14ac:dyDescent="0.25"/>
    <row r="1099" s="1" customFormat="1" ht="15" customHeight="1" x14ac:dyDescent="0.25"/>
    <row r="1100" s="1" customFormat="1" ht="15" customHeight="1" x14ac:dyDescent="0.25"/>
    <row r="1101" s="1" customFormat="1" ht="15" customHeight="1" x14ac:dyDescent="0.25"/>
    <row r="1102" s="1" customFormat="1" ht="15" customHeight="1" x14ac:dyDescent="0.25"/>
    <row r="1103" s="1" customFormat="1" ht="15" customHeight="1" x14ac:dyDescent="0.25"/>
    <row r="1104" s="1" customFormat="1" ht="15" customHeight="1" x14ac:dyDescent="0.25"/>
    <row r="1105" s="1" customFormat="1" ht="15" customHeight="1" x14ac:dyDescent="0.25"/>
    <row r="1106" s="1" customFormat="1" ht="15" customHeight="1" x14ac:dyDescent="0.25"/>
    <row r="1107" s="1" customFormat="1" ht="15" customHeight="1" x14ac:dyDescent="0.25"/>
    <row r="1108" s="1" customFormat="1" ht="15" customHeight="1" x14ac:dyDescent="0.25"/>
    <row r="1109" s="1" customFormat="1" ht="15" customHeight="1" x14ac:dyDescent="0.25"/>
    <row r="1110" s="1" customFormat="1" ht="15" customHeight="1" x14ac:dyDescent="0.25"/>
    <row r="1111" s="1" customFormat="1" ht="15" customHeight="1" x14ac:dyDescent="0.25"/>
    <row r="1112" s="1" customFormat="1" ht="15" customHeight="1" x14ac:dyDescent="0.25"/>
    <row r="1113" s="1" customFormat="1" ht="15" customHeight="1" x14ac:dyDescent="0.25"/>
    <row r="1114" s="1" customFormat="1" ht="15" customHeight="1" x14ac:dyDescent="0.25"/>
    <row r="1115" s="1" customFormat="1" ht="15" customHeight="1" x14ac:dyDescent="0.25"/>
    <row r="1116" s="1" customFormat="1" ht="15" customHeight="1" x14ac:dyDescent="0.25"/>
    <row r="1117" s="1" customFormat="1" ht="15" customHeight="1" x14ac:dyDescent="0.25"/>
    <row r="1118" s="1" customFormat="1" ht="15" customHeight="1" x14ac:dyDescent="0.25"/>
    <row r="1119" s="1" customFormat="1" ht="15" customHeight="1" x14ac:dyDescent="0.25"/>
    <row r="1120" s="1" customFormat="1" ht="15" customHeight="1" x14ac:dyDescent="0.25"/>
    <row r="1121" s="1" customFormat="1" ht="15" customHeight="1" x14ac:dyDescent="0.25"/>
    <row r="1122" s="1" customFormat="1" ht="15" customHeight="1" x14ac:dyDescent="0.25"/>
    <row r="1123" s="1" customFormat="1" ht="15" customHeight="1" x14ac:dyDescent="0.25"/>
    <row r="1124" s="1" customFormat="1" ht="15" customHeight="1" x14ac:dyDescent="0.25"/>
    <row r="1125" s="1" customFormat="1" ht="15" customHeight="1" x14ac:dyDescent="0.25"/>
    <row r="1126" s="1" customFormat="1" ht="15" customHeight="1" x14ac:dyDescent="0.25"/>
    <row r="1127" s="1" customFormat="1" ht="15" customHeight="1" x14ac:dyDescent="0.25"/>
    <row r="1128" s="1" customFormat="1" ht="15" customHeight="1" x14ac:dyDescent="0.25"/>
    <row r="1129" s="1" customFormat="1" ht="15" customHeight="1" x14ac:dyDescent="0.25"/>
    <row r="1130" s="1" customFormat="1" ht="15" customHeight="1" x14ac:dyDescent="0.25"/>
    <row r="1131" s="1" customFormat="1" ht="15" customHeight="1" x14ac:dyDescent="0.25"/>
    <row r="1132" s="1" customFormat="1" ht="15" customHeight="1" x14ac:dyDescent="0.25"/>
    <row r="1133" s="1" customFormat="1" ht="15" customHeight="1" x14ac:dyDescent="0.25"/>
    <row r="1134" s="1" customFormat="1" ht="15" customHeight="1" x14ac:dyDescent="0.25"/>
    <row r="1135" s="1" customFormat="1" ht="15" customHeight="1" x14ac:dyDescent="0.25"/>
    <row r="1136" s="1" customFormat="1" ht="15" customHeight="1" x14ac:dyDescent="0.25"/>
    <row r="1137" s="1" customFormat="1" ht="15" customHeight="1" x14ac:dyDescent="0.25"/>
    <row r="1138" s="1" customFormat="1" ht="15" customHeight="1" x14ac:dyDescent="0.25"/>
    <row r="1139" s="1" customFormat="1" ht="15" customHeight="1" x14ac:dyDescent="0.25"/>
    <row r="1140" s="1" customFormat="1" ht="15" customHeight="1" x14ac:dyDescent="0.25"/>
    <row r="1141" s="1" customFormat="1" ht="15" customHeight="1" x14ac:dyDescent="0.25"/>
    <row r="1142" s="1" customFormat="1" ht="15" customHeight="1" x14ac:dyDescent="0.25"/>
    <row r="1143" s="1" customFormat="1" ht="15" customHeight="1" x14ac:dyDescent="0.25"/>
    <row r="1144" s="1" customFormat="1" ht="15" customHeight="1" x14ac:dyDescent="0.25"/>
    <row r="1145" s="1" customFormat="1" ht="15" customHeight="1" x14ac:dyDescent="0.25"/>
    <row r="1146" s="1" customFormat="1" ht="15" customHeight="1" x14ac:dyDescent="0.25"/>
    <row r="1147" s="1" customFormat="1" ht="15" customHeight="1" x14ac:dyDescent="0.25"/>
    <row r="1148" s="1" customFormat="1" ht="15" customHeight="1" x14ac:dyDescent="0.25"/>
    <row r="1149" s="1" customFormat="1" ht="15" customHeight="1" x14ac:dyDescent="0.25"/>
    <row r="1150" s="1" customFormat="1" ht="15" customHeight="1" x14ac:dyDescent="0.25"/>
    <row r="1151" s="1" customFormat="1" ht="15" customHeight="1" x14ac:dyDescent="0.25"/>
    <row r="1152" s="1" customFormat="1" ht="15" customHeight="1" x14ac:dyDescent="0.25"/>
    <row r="1153" s="1" customFormat="1" ht="15" customHeight="1" x14ac:dyDescent="0.25"/>
    <row r="1154" s="1" customFormat="1" ht="15" customHeight="1" x14ac:dyDescent="0.25"/>
    <row r="1155" s="1" customFormat="1" ht="15" customHeight="1" x14ac:dyDescent="0.25"/>
    <row r="1156" s="1" customFormat="1" ht="15" customHeight="1" x14ac:dyDescent="0.25"/>
    <row r="1157" s="1" customFormat="1" ht="15" customHeight="1" x14ac:dyDescent="0.25"/>
    <row r="1158" s="1" customFormat="1" ht="15" customHeight="1" x14ac:dyDescent="0.25"/>
    <row r="1159" s="1" customFormat="1" ht="15" customHeight="1" x14ac:dyDescent="0.25"/>
    <row r="1160" s="1" customFormat="1" ht="15" customHeight="1" x14ac:dyDescent="0.25"/>
    <row r="1161" s="1" customFormat="1" ht="15" customHeight="1" x14ac:dyDescent="0.25"/>
    <row r="1162" s="1" customFormat="1" ht="15" customHeight="1" x14ac:dyDescent="0.25"/>
    <row r="1163" s="1" customFormat="1" ht="15" customHeight="1" x14ac:dyDescent="0.25"/>
    <row r="1164" s="1" customFormat="1" ht="15" customHeight="1" x14ac:dyDescent="0.25"/>
    <row r="1165" s="1" customFormat="1" ht="15" customHeight="1" x14ac:dyDescent="0.25"/>
    <row r="1166" s="1" customFormat="1" ht="15" customHeight="1" x14ac:dyDescent="0.25"/>
    <row r="1167" s="1" customFormat="1" ht="15" customHeight="1" x14ac:dyDescent="0.25"/>
    <row r="1168" s="1" customFormat="1" ht="15" customHeight="1" x14ac:dyDescent="0.25"/>
    <row r="1169" s="1" customFormat="1" ht="15" customHeight="1" x14ac:dyDescent="0.25"/>
    <row r="1170" s="1" customFormat="1" ht="15" customHeight="1" x14ac:dyDescent="0.25"/>
    <row r="1171" s="1" customFormat="1" ht="15" customHeight="1" x14ac:dyDescent="0.25"/>
    <row r="1172" s="1" customFormat="1" ht="15" customHeight="1" x14ac:dyDescent="0.25"/>
    <row r="1173" s="1" customFormat="1" ht="15" customHeight="1" x14ac:dyDescent="0.25"/>
    <row r="1174" s="1" customFormat="1" ht="15" customHeight="1" x14ac:dyDescent="0.25"/>
    <row r="1175" s="1" customFormat="1" ht="15" customHeight="1" x14ac:dyDescent="0.25"/>
    <row r="1176" s="1" customFormat="1" ht="15" customHeight="1" x14ac:dyDescent="0.25"/>
    <row r="1177" s="1" customFormat="1" ht="15" customHeight="1" x14ac:dyDescent="0.25"/>
    <row r="1178" s="1" customFormat="1" ht="15" customHeight="1" x14ac:dyDescent="0.25"/>
    <row r="1179" s="1" customFormat="1" ht="15" customHeight="1" x14ac:dyDescent="0.25"/>
    <row r="1180" s="1" customFormat="1" ht="15" customHeight="1" x14ac:dyDescent="0.25"/>
    <row r="1181" s="1" customFormat="1" ht="15" customHeight="1" x14ac:dyDescent="0.25"/>
    <row r="1182" s="1" customFormat="1" ht="15" customHeight="1" x14ac:dyDescent="0.25"/>
    <row r="1183" s="1" customFormat="1" ht="15" customHeight="1" x14ac:dyDescent="0.25"/>
    <row r="1184" s="1" customFormat="1" ht="15" customHeight="1" x14ac:dyDescent="0.25"/>
    <row r="1185" s="1" customFormat="1" ht="15" customHeight="1" x14ac:dyDescent="0.25"/>
    <row r="1186" s="1" customFormat="1" ht="15" customHeight="1" x14ac:dyDescent="0.25"/>
    <row r="1187" s="1" customFormat="1" ht="15" customHeight="1" x14ac:dyDescent="0.25"/>
    <row r="1188" s="1" customFormat="1" ht="15" customHeight="1" x14ac:dyDescent="0.25"/>
    <row r="1189" s="1" customFormat="1" ht="15" customHeight="1" x14ac:dyDescent="0.25"/>
    <row r="1190" s="1" customFormat="1" ht="15" customHeight="1" x14ac:dyDescent="0.25"/>
    <row r="1191" s="1" customFormat="1" ht="15" customHeight="1" x14ac:dyDescent="0.25"/>
    <row r="1192" s="1" customFormat="1" ht="15" customHeight="1" x14ac:dyDescent="0.25"/>
    <row r="1193" s="1" customFormat="1" ht="15" customHeight="1" x14ac:dyDescent="0.25"/>
    <row r="1194" s="1" customFormat="1" ht="15" customHeight="1" x14ac:dyDescent="0.25"/>
    <row r="1195" s="1" customFormat="1" ht="15" customHeight="1" x14ac:dyDescent="0.25"/>
    <row r="1196" s="1" customFormat="1" ht="15" customHeight="1" x14ac:dyDescent="0.25"/>
    <row r="1197" s="1" customFormat="1" ht="15" customHeight="1" x14ac:dyDescent="0.25"/>
    <row r="1198" s="1" customFormat="1" ht="15" customHeight="1" x14ac:dyDescent="0.25"/>
    <row r="1199" s="1" customFormat="1" ht="15" customHeight="1" x14ac:dyDescent="0.25"/>
    <row r="1200" s="1" customFormat="1" ht="15" customHeight="1" x14ac:dyDescent="0.25"/>
    <row r="1201" s="1" customFormat="1" ht="15" customHeight="1" x14ac:dyDescent="0.25"/>
    <row r="1202" s="1" customFormat="1" ht="15" customHeight="1" x14ac:dyDescent="0.25"/>
    <row r="1203" s="1" customFormat="1" ht="15" customHeight="1" x14ac:dyDescent="0.25"/>
    <row r="1204" s="1" customFormat="1" ht="15" customHeight="1" x14ac:dyDescent="0.25"/>
    <row r="1205" s="1" customFormat="1" ht="15" customHeight="1" x14ac:dyDescent="0.25"/>
    <row r="1206" s="1" customFormat="1" ht="15" customHeight="1" x14ac:dyDescent="0.25"/>
    <row r="1207" s="1" customFormat="1" ht="15" customHeight="1" x14ac:dyDescent="0.25"/>
    <row r="1208" s="1" customFormat="1" ht="15" customHeight="1" x14ac:dyDescent="0.25"/>
    <row r="1209" s="1" customFormat="1" ht="15" customHeight="1" x14ac:dyDescent="0.25"/>
    <row r="1210" s="1" customFormat="1" ht="15" customHeight="1" x14ac:dyDescent="0.25"/>
    <row r="1211" s="1" customFormat="1" ht="15" customHeight="1" x14ac:dyDescent="0.25"/>
    <row r="1212" s="1" customFormat="1" ht="15" customHeight="1" x14ac:dyDescent="0.25"/>
    <row r="1213" s="1" customFormat="1" ht="15" customHeight="1" x14ac:dyDescent="0.25"/>
    <row r="1214" s="1" customFormat="1" ht="15" customHeight="1" x14ac:dyDescent="0.25"/>
    <row r="1215" s="1" customFormat="1" ht="15" customHeight="1" x14ac:dyDescent="0.25"/>
    <row r="1216" s="1" customFormat="1" ht="15" customHeight="1" x14ac:dyDescent="0.25"/>
    <row r="1217" s="1" customFormat="1" ht="15" customHeight="1" x14ac:dyDescent="0.25"/>
    <row r="1218" s="1" customFormat="1" ht="15" customHeight="1" x14ac:dyDescent="0.25"/>
    <row r="1219" s="1" customFormat="1" ht="15" customHeight="1" x14ac:dyDescent="0.25"/>
    <row r="1220" s="1" customFormat="1" ht="15" customHeight="1" x14ac:dyDescent="0.25"/>
    <row r="1221" s="1" customFormat="1" ht="15" customHeight="1" x14ac:dyDescent="0.25"/>
    <row r="1222" s="1" customFormat="1" ht="15" customHeight="1" x14ac:dyDescent="0.25"/>
    <row r="1223" s="1" customFormat="1" ht="15" customHeight="1" x14ac:dyDescent="0.25"/>
    <row r="1224" s="1" customFormat="1" ht="15" customHeight="1" x14ac:dyDescent="0.25"/>
    <row r="1225" s="1" customFormat="1" ht="15" customHeight="1" x14ac:dyDescent="0.25"/>
    <row r="1226" s="1" customFormat="1" ht="15" customHeight="1" x14ac:dyDescent="0.25"/>
    <row r="1227" s="1" customFormat="1" ht="15" customHeight="1" x14ac:dyDescent="0.25"/>
    <row r="1228" s="1" customFormat="1" ht="15" customHeight="1" x14ac:dyDescent="0.25"/>
    <row r="1229" s="1" customFormat="1" ht="15" customHeight="1" x14ac:dyDescent="0.25"/>
    <row r="1230" s="1" customFormat="1" ht="15" customHeight="1" x14ac:dyDescent="0.25"/>
    <row r="1231" s="1" customFormat="1" ht="15" customHeight="1" x14ac:dyDescent="0.25"/>
    <row r="1232" s="1" customFormat="1" ht="15" customHeight="1" x14ac:dyDescent="0.25"/>
    <row r="1233" s="1" customFormat="1" ht="15" customHeight="1" x14ac:dyDescent="0.25"/>
    <row r="1234" s="1" customFormat="1" ht="15" customHeight="1" x14ac:dyDescent="0.25"/>
    <row r="1235" s="1" customFormat="1" ht="15" customHeight="1" x14ac:dyDescent="0.25"/>
    <row r="1236" s="1" customFormat="1" ht="15" customHeight="1" x14ac:dyDescent="0.25"/>
    <row r="1237" s="1" customFormat="1" ht="15" customHeight="1" x14ac:dyDescent="0.25"/>
    <row r="1238" s="1" customFormat="1" ht="15" customHeight="1" x14ac:dyDescent="0.25"/>
    <row r="1239" s="1" customFormat="1" ht="15" customHeight="1" x14ac:dyDescent="0.25"/>
    <row r="1240" s="1" customFormat="1" ht="15" customHeight="1" x14ac:dyDescent="0.25"/>
    <row r="1241" s="1" customFormat="1" ht="15" customHeight="1" x14ac:dyDescent="0.25"/>
    <row r="1242" s="1" customFormat="1" ht="15" customHeight="1" x14ac:dyDescent="0.25"/>
    <row r="1243" s="1" customFormat="1" ht="15" customHeight="1" x14ac:dyDescent="0.25"/>
    <row r="1244" s="1" customFormat="1" ht="15" customHeight="1" x14ac:dyDescent="0.25"/>
    <row r="1245" s="1" customFormat="1" ht="15" customHeight="1" x14ac:dyDescent="0.25"/>
    <row r="1246" s="1" customFormat="1" ht="15" customHeight="1" x14ac:dyDescent="0.25"/>
    <row r="1247" s="1" customFormat="1" ht="15" customHeight="1" x14ac:dyDescent="0.25"/>
    <row r="1248" s="1" customFormat="1" ht="15" customHeight="1" x14ac:dyDescent="0.25"/>
    <row r="1249" s="1" customFormat="1" ht="15" customHeight="1" x14ac:dyDescent="0.25"/>
    <row r="1250" s="1" customFormat="1" ht="15" customHeight="1" x14ac:dyDescent="0.25"/>
    <row r="1251" s="1" customFormat="1" ht="15" customHeight="1" x14ac:dyDescent="0.25"/>
  </sheetData>
  <sheetProtection algorithmName="SHA-512" hashValue="NVvyY5dby4c1h0sbJIgc8JsafMKzwdY1gpyg18KEG/22AL8M6Qrc+5S8ZBQR0klvvu4lLyiGtZ1h1xqxOntzTQ==" saltValue="YgCf5FvbEXNuE3sGUJVcfw==" spinCount="100000" sheet="1" selectLockedCells="1"/>
  <mergeCells count="97">
    <mergeCell ref="C3:L3"/>
    <mergeCell ref="L178:M178"/>
    <mergeCell ref="L179:M179"/>
    <mergeCell ref="L180:M180"/>
    <mergeCell ref="L181:M181"/>
    <mergeCell ref="C161:C164"/>
    <mergeCell ref="C165:C169"/>
    <mergeCell ref="C143:C151"/>
    <mergeCell ref="D15:M15"/>
    <mergeCell ref="C38:C42"/>
    <mergeCell ref="C51:C54"/>
    <mergeCell ref="D57:D58"/>
    <mergeCell ref="C44:C48"/>
    <mergeCell ref="C75:C77"/>
    <mergeCell ref="C80:C82"/>
    <mergeCell ref="E17:G23"/>
    <mergeCell ref="H17:J23"/>
    <mergeCell ref="C17:D17"/>
    <mergeCell ref="F30:H30"/>
    <mergeCell ref="D25:E25"/>
    <mergeCell ref="D26:E26"/>
    <mergeCell ref="D27:E27"/>
    <mergeCell ref="D28:E28"/>
    <mergeCell ref="D29:E29"/>
    <mergeCell ref="D30:E30"/>
    <mergeCell ref="F25:H25"/>
    <mergeCell ref="F26:H26"/>
    <mergeCell ref="F27:H27"/>
    <mergeCell ref="I30:K30"/>
    <mergeCell ref="F28:H28"/>
    <mergeCell ref="F29:H29"/>
    <mergeCell ref="I25:K25"/>
    <mergeCell ref="J188:M189"/>
    <mergeCell ref="I184:I185"/>
    <mergeCell ref="I186:I187"/>
    <mergeCell ref="I188:I189"/>
    <mergeCell ref="J184:M185"/>
    <mergeCell ref="D165:D166"/>
    <mergeCell ref="L176:M176"/>
    <mergeCell ref="L177:M177"/>
    <mergeCell ref="D157:D158"/>
    <mergeCell ref="J186:M187"/>
    <mergeCell ref="I183:M183"/>
    <mergeCell ref="L173:M173"/>
    <mergeCell ref="C160:M160"/>
    <mergeCell ref="C157:C159"/>
    <mergeCell ref="D7:M7"/>
    <mergeCell ref="D9:M9"/>
    <mergeCell ref="D10:M10"/>
    <mergeCell ref="D12:M12"/>
    <mergeCell ref="C16:M16"/>
    <mergeCell ref="D13:M13"/>
    <mergeCell ref="D8:M8"/>
    <mergeCell ref="D11:M11"/>
    <mergeCell ref="C190:M190"/>
    <mergeCell ref="C63:M63"/>
    <mergeCell ref="C73:M73"/>
    <mergeCell ref="C79:M79"/>
    <mergeCell ref="C96:M96"/>
    <mergeCell ref="C142:M142"/>
    <mergeCell ref="C174:H182"/>
    <mergeCell ref="C173:H173"/>
    <mergeCell ref="C130:C135"/>
    <mergeCell ref="D184:D188"/>
    <mergeCell ref="L174:M174"/>
    <mergeCell ref="L175:M175"/>
    <mergeCell ref="L182:M182"/>
    <mergeCell ref="C97:C99"/>
    <mergeCell ref="C102:C105"/>
    <mergeCell ref="C106:C107"/>
    <mergeCell ref="C34:M34"/>
    <mergeCell ref="I26:K26"/>
    <mergeCell ref="I27:K27"/>
    <mergeCell ref="I28:K28"/>
    <mergeCell ref="I29:K29"/>
    <mergeCell ref="D31:E31"/>
    <mergeCell ref="F31:H31"/>
    <mergeCell ref="I31:K31"/>
    <mergeCell ref="I32:K32"/>
    <mergeCell ref="F32:H32"/>
    <mergeCell ref="D32:E32"/>
    <mergeCell ref="C140:M140"/>
    <mergeCell ref="C152:M152"/>
    <mergeCell ref="C156:M156"/>
    <mergeCell ref="C83:C94"/>
    <mergeCell ref="C36:M36"/>
    <mergeCell ref="C37:M37"/>
    <mergeCell ref="C43:M43"/>
    <mergeCell ref="C50:M50"/>
    <mergeCell ref="D149:D150"/>
    <mergeCell ref="C153:C155"/>
    <mergeCell ref="D153:D154"/>
    <mergeCell ref="C112:C114"/>
    <mergeCell ref="C118:C123"/>
    <mergeCell ref="C124:C126"/>
    <mergeCell ref="C64:C67"/>
    <mergeCell ref="J111:L111"/>
  </mergeCells>
  <conditionalFormatting sqref="D15:M15">
    <cfRule type="containsText" dxfId="9" priority="1" operator="containsText" text="Onvoldoende">
      <formula>NOT(ISERROR(SEARCH("Onvoldoende",D15)))</formula>
    </cfRule>
    <cfRule type="containsText" dxfId="8" priority="2" operator="containsText" text="Voldoende">
      <formula>NOT(ISERROR(SEARCH("Voldoende",D15)))</formula>
    </cfRule>
    <cfRule type="containsText" dxfId="7" priority="6" operator="containsText" text="Onvoldoende">
      <formula>NOT(ISERROR(SEARCH("Onvoldoende",D15)))</formula>
    </cfRule>
  </conditionalFormatting>
  <conditionalFormatting sqref="J38:L42">
    <cfRule type="cellIs" dxfId="6" priority="10" operator="equal">
      <formula>"x"</formula>
    </cfRule>
    <cfRule type="containsText" dxfId="5" priority="11" operator="containsText" text="x">
      <formula>NOT(ISERROR(SEARCH("x",J38)))</formula>
    </cfRule>
  </conditionalFormatting>
  <conditionalFormatting sqref="J44:L49 J51:L61 J64:L71">
    <cfRule type="cellIs" dxfId="4" priority="9" operator="equal">
      <formula>"x"</formula>
    </cfRule>
  </conditionalFormatting>
  <conditionalFormatting sqref="J75:L78 J112:L135">
    <cfRule type="cellIs" dxfId="3" priority="8" operator="equal">
      <formula>"x"</formula>
    </cfRule>
  </conditionalFormatting>
  <conditionalFormatting sqref="J80:L94">
    <cfRule type="cellIs" dxfId="2" priority="4" operator="equal">
      <formula>"x"</formula>
    </cfRule>
  </conditionalFormatting>
  <conditionalFormatting sqref="J97:L109">
    <cfRule type="cellIs" dxfId="1" priority="3" operator="equal">
      <formula>"x"</formula>
    </cfRule>
  </conditionalFormatting>
  <conditionalFormatting sqref="J143:L151 J153:L155 J157:L159 J161:L169">
    <cfRule type="cellIs" dxfId="0" priority="7" operator="equal">
      <formula>"x"</formula>
    </cfRule>
  </conditionalFormatting>
  <dataValidations count="3">
    <dataValidation type="list" allowBlank="1" showInputMessage="1" showErrorMessage="1" sqref="J118:L135 J51:L61 J112:L116 J80:L81 J153:L155 J157:L159 J143:L151 J161:L169 J75:L78 J64:L71 J44:L49 J38:L42 J97:L100 I174:K182 J83:L94 J102:L109" xr:uid="{00000000-0002-0000-0000-000000000000}">
      <formula1>"x,"</formula1>
    </dataValidation>
    <dataValidation type="list" allowBlank="1" showInputMessage="1" showErrorMessage="1" sqref="E149:G149 E157:G157 E165:G165 E77:G77 E80:G80 E85:G86 E99:G99 E66:G66 E104:G104 E145:G145 E153:G153 E163:G163 E40:G40 E53:G53 E108:G108 E57:G57 E46:G46" xr:uid="{00000000-0002-0000-0000-000001000000}">
      <formula1>"2,0,a"</formula1>
    </dataValidation>
    <dataValidation type="list" allowBlank="1" showInputMessage="1" showErrorMessage="1" sqref="E51:G51 E75:G75 E44:G44 E97:G97 E102:G102 E118:G118 E106:G106 E38:G38 E64:G64 E143:G143 E161:G161 E112:G112 E130:G130 E124:G124 E83:G83 E126:G126 E132:G132 E120:G120 E114:G114" xr:uid="{00000000-0002-0000-0000-000002000000}">
      <formula1>"1,0,a"</formula1>
    </dataValidation>
  </dataValidations>
  <pageMargins left="0.23622047244094491" right="0.23622047244094491" top="0.55118110236220474" bottom="0.55118110236220474" header="0.31496062992125984" footer="0.31496062992125984"/>
  <pageSetup paperSize="9" scale="49" fitToHeight="0" orientation="portrait" r:id="rId1"/>
  <rowBreaks count="2" manualBreakCount="2">
    <brk id="95" max="16383" man="1"/>
    <brk id="172" max="16383" man="1"/>
  </rowBreaks>
  <ignoredErrors>
    <ignoredError sqref="H185 H187 H1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L11" sqref="L11"/>
    </sheetView>
  </sheetViews>
  <sheetFormatPr defaultRowHeight="15" x14ac:dyDescent="0.25"/>
  <sheetData>
    <row r="1" spans="1:10" ht="15.75" thickBot="1" x14ac:dyDescent="0.3">
      <c r="A1" s="326" t="s">
        <v>110</v>
      </c>
      <c r="B1" s="327"/>
      <c r="C1" s="327"/>
      <c r="D1" s="327"/>
      <c r="E1" s="327"/>
      <c r="F1" s="327"/>
      <c r="G1" s="327"/>
      <c r="H1" s="327"/>
      <c r="I1" s="327"/>
      <c r="J1" s="328"/>
    </row>
    <row r="2" spans="1:10" x14ac:dyDescent="0.25">
      <c r="A2" s="324" t="s">
        <v>111</v>
      </c>
      <c r="B2" s="325"/>
      <c r="C2" s="325"/>
      <c r="D2" s="325"/>
      <c r="E2" s="325"/>
      <c r="F2" s="325"/>
      <c r="G2" s="325"/>
      <c r="H2" s="325"/>
      <c r="I2" s="113" t="s">
        <v>112</v>
      </c>
      <c r="J2" s="112"/>
    </row>
  </sheetData>
  <mergeCells count="2">
    <mergeCell ref="A2:H2"/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Q4"/>
  <sheetViews>
    <sheetView zoomScaleNormal="100" workbookViewId="0">
      <selection activeCell="G16" sqref="G16"/>
    </sheetView>
  </sheetViews>
  <sheetFormatPr defaultRowHeight="15" x14ac:dyDescent="0.25"/>
  <cols>
    <col min="1" max="5" width="25.7109375" customWidth="1"/>
    <col min="6" max="6" width="15.7109375" customWidth="1"/>
    <col min="7" max="82" width="12.7109375" customWidth="1"/>
  </cols>
  <sheetData>
    <row r="1" spans="1:225" s="100" customFormat="1" ht="47.25" customHeight="1" thickBot="1" x14ac:dyDescent="0.3">
      <c r="A1" s="104" t="s">
        <v>4</v>
      </c>
      <c r="B1" s="110" t="s">
        <v>191</v>
      </c>
      <c r="C1" s="110" t="s">
        <v>213</v>
      </c>
      <c r="D1" s="110" t="s">
        <v>113</v>
      </c>
      <c r="E1" s="110" t="s">
        <v>2</v>
      </c>
      <c r="F1" s="110" t="s">
        <v>114</v>
      </c>
      <c r="G1" s="96" t="s">
        <v>115</v>
      </c>
      <c r="H1" s="96" t="s">
        <v>116</v>
      </c>
      <c r="I1" s="96" t="s">
        <v>117</v>
      </c>
      <c r="J1" s="96" t="s">
        <v>118</v>
      </c>
      <c r="K1" s="96" t="s">
        <v>119</v>
      </c>
      <c r="L1" s="96" t="s">
        <v>120</v>
      </c>
      <c r="M1" s="96" t="s">
        <v>121</v>
      </c>
      <c r="N1" s="96" t="s">
        <v>122</v>
      </c>
      <c r="O1" s="96" t="s">
        <v>123</v>
      </c>
      <c r="P1" s="96" t="s">
        <v>124</v>
      </c>
      <c r="Q1" s="96" t="s">
        <v>125</v>
      </c>
      <c r="R1" s="96" t="s">
        <v>126</v>
      </c>
      <c r="S1" s="96" t="s">
        <v>127</v>
      </c>
      <c r="T1" s="96" t="s">
        <v>128</v>
      </c>
      <c r="U1" s="96" t="s">
        <v>129</v>
      </c>
      <c r="V1" s="96" t="s">
        <v>130</v>
      </c>
      <c r="W1" s="96" t="s">
        <v>131</v>
      </c>
      <c r="X1" s="96" t="s">
        <v>132</v>
      </c>
      <c r="Y1" s="96" t="s">
        <v>133</v>
      </c>
      <c r="Z1" s="96" t="s">
        <v>134</v>
      </c>
      <c r="AA1" s="96" t="s">
        <v>135</v>
      </c>
      <c r="AB1" s="96" t="s">
        <v>136</v>
      </c>
      <c r="AC1" s="96" t="s">
        <v>137</v>
      </c>
      <c r="AD1" s="96" t="s">
        <v>138</v>
      </c>
      <c r="AE1" s="96" t="s">
        <v>139</v>
      </c>
      <c r="AF1" s="96" t="s">
        <v>140</v>
      </c>
      <c r="AG1" s="96" t="s">
        <v>141</v>
      </c>
      <c r="AH1" s="140" t="s">
        <v>142</v>
      </c>
      <c r="AI1" s="96" t="s">
        <v>143</v>
      </c>
      <c r="AJ1" s="96" t="s">
        <v>144</v>
      </c>
      <c r="AK1" s="96" t="s">
        <v>145</v>
      </c>
      <c r="AL1" s="96" t="s">
        <v>146</v>
      </c>
      <c r="AM1" s="96" t="s">
        <v>147</v>
      </c>
      <c r="AN1" s="96" t="s">
        <v>148</v>
      </c>
      <c r="AO1" s="96" t="s">
        <v>149</v>
      </c>
      <c r="AP1" s="96" t="s">
        <v>150</v>
      </c>
      <c r="AQ1" s="140" t="s">
        <v>151</v>
      </c>
      <c r="AR1" s="140" t="s">
        <v>152</v>
      </c>
      <c r="AS1" s="111" t="s">
        <v>153</v>
      </c>
      <c r="AT1" s="111" t="s">
        <v>154</v>
      </c>
      <c r="AU1" s="111" t="s">
        <v>155</v>
      </c>
      <c r="AV1" s="111" t="s">
        <v>156</v>
      </c>
      <c r="AW1" s="111" t="s">
        <v>157</v>
      </c>
      <c r="AX1" s="111" t="s">
        <v>158</v>
      </c>
      <c r="AY1" s="111" t="s">
        <v>159</v>
      </c>
      <c r="AZ1" s="111" t="s">
        <v>160</v>
      </c>
      <c r="BA1" s="111" t="s">
        <v>161</v>
      </c>
      <c r="BB1" s="111" t="s">
        <v>162</v>
      </c>
      <c r="BC1" s="111" t="s">
        <v>163</v>
      </c>
      <c r="BD1" s="111" t="s">
        <v>164</v>
      </c>
      <c r="BE1" s="111" t="s">
        <v>165</v>
      </c>
      <c r="BF1" s="111" t="s">
        <v>166</v>
      </c>
      <c r="BG1" s="111" t="s">
        <v>167</v>
      </c>
      <c r="BH1" s="111" t="s">
        <v>168</v>
      </c>
      <c r="BI1" s="111" t="s">
        <v>169</v>
      </c>
      <c r="BJ1" s="111" t="s">
        <v>170</v>
      </c>
      <c r="BK1" s="111" t="s">
        <v>171</v>
      </c>
      <c r="BL1" s="111" t="s">
        <v>172</v>
      </c>
      <c r="BM1" s="111" t="s">
        <v>173</v>
      </c>
      <c r="BN1" s="111" t="s">
        <v>174</v>
      </c>
      <c r="BO1" s="111" t="s">
        <v>175</v>
      </c>
      <c r="BP1" s="111" t="s">
        <v>176</v>
      </c>
      <c r="BQ1" s="111" t="s">
        <v>177</v>
      </c>
      <c r="BR1" s="111" t="s">
        <v>178</v>
      </c>
      <c r="BS1" s="111" t="s">
        <v>179</v>
      </c>
      <c r="BT1" s="141" t="s">
        <v>180</v>
      </c>
      <c r="BU1" s="111" t="s">
        <v>181</v>
      </c>
      <c r="BV1" s="111" t="s">
        <v>182</v>
      </c>
      <c r="BW1" s="111" t="s">
        <v>183</v>
      </c>
      <c r="BX1" s="111" t="s">
        <v>184</v>
      </c>
      <c r="BY1" s="111" t="s">
        <v>185</v>
      </c>
      <c r="BZ1" s="111" t="s">
        <v>186</v>
      </c>
      <c r="CA1" s="111" t="s">
        <v>187</v>
      </c>
      <c r="CB1" s="111" t="s">
        <v>188</v>
      </c>
      <c r="CC1" s="141" t="s">
        <v>189</v>
      </c>
      <c r="CD1" s="141" t="s">
        <v>190</v>
      </c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</row>
    <row r="2" spans="1:225" ht="15.75" thickBot="1" x14ac:dyDescent="0.3">
      <c r="A2" s="138">
        <f>'Scoreformulier beoordeling'!D13</f>
        <v>0</v>
      </c>
      <c r="B2" s="138">
        <f>'Scoreformulier beoordeling'!D7</f>
        <v>0</v>
      </c>
      <c r="C2" s="138">
        <f>'Scoreformulier beoordeling'!D8</f>
        <v>0</v>
      </c>
      <c r="D2" s="138">
        <f>'Scoreformulier beoordeling'!D9</f>
        <v>0</v>
      </c>
      <c r="E2" s="138">
        <f>'Scoreformulier beoordeling'!D10</f>
        <v>0</v>
      </c>
      <c r="F2" s="139">
        <f>'Tijdsregistratie beoordelaar'!J2</f>
        <v>0</v>
      </c>
      <c r="G2" s="138">
        <f>'Scoreformulier beoordeling'!H38</f>
        <v>0</v>
      </c>
      <c r="H2" s="138">
        <f>'Scoreformulier beoordeling'!H40</f>
        <v>0</v>
      </c>
      <c r="I2" s="138">
        <f>'Scoreformulier beoordeling'!H44</f>
        <v>0</v>
      </c>
      <c r="J2" s="138">
        <f>'Scoreformulier beoordeling'!H46</f>
        <v>0</v>
      </c>
      <c r="K2" s="138">
        <f>'Scoreformulier beoordeling'!H51</f>
        <v>0</v>
      </c>
      <c r="L2" s="138">
        <f>'Scoreformulier beoordeling'!H53</f>
        <v>0</v>
      </c>
      <c r="M2" s="138">
        <f>'Scoreformulier beoordeling'!H57</f>
        <v>0</v>
      </c>
      <c r="N2" s="138">
        <f>'Scoreformulier beoordeling'!H64</f>
        <v>0</v>
      </c>
      <c r="O2" s="138">
        <f>'Scoreformulier beoordeling'!H66</f>
        <v>0</v>
      </c>
      <c r="P2" s="138">
        <f>'Scoreformulier beoordeling'!H75</f>
        <v>0</v>
      </c>
      <c r="Q2" s="138">
        <f>'Scoreformulier beoordeling'!H77</f>
        <v>0</v>
      </c>
      <c r="R2" s="138" t="e">
        <f>'Scoreformulier beoordeling'!#REF!</f>
        <v>#REF!</v>
      </c>
      <c r="S2" s="138">
        <f>'Scoreformulier beoordeling'!H80</f>
        <v>0</v>
      </c>
      <c r="T2" s="138">
        <f>'Scoreformulier beoordeling'!H86</f>
        <v>0</v>
      </c>
      <c r="U2" s="138">
        <f>'Scoreformulier beoordeling'!H97</f>
        <v>0</v>
      </c>
      <c r="V2" s="138">
        <f>'Scoreformulier beoordeling'!H99</f>
        <v>0</v>
      </c>
      <c r="W2" s="138">
        <f>'Scoreformulier beoordeling'!H102</f>
        <v>0</v>
      </c>
      <c r="X2" s="138">
        <f>'Scoreformulier beoordeling'!H104</f>
        <v>0</v>
      </c>
      <c r="Y2" s="138">
        <f>'Scoreformulier beoordeling'!H106</f>
        <v>0</v>
      </c>
      <c r="Z2" s="138">
        <f>'Scoreformulier beoordeling'!H112</f>
        <v>0</v>
      </c>
      <c r="AA2" s="138">
        <f>'Scoreformulier beoordeling'!H114</f>
        <v>0</v>
      </c>
      <c r="AB2" s="138">
        <f>'Scoreformulier beoordeling'!H118</f>
        <v>0</v>
      </c>
      <c r="AC2" s="138">
        <f>'Scoreformulier beoordeling'!H120</f>
        <v>0</v>
      </c>
      <c r="AD2" s="138">
        <f>'Scoreformulier beoordeling'!H124</f>
        <v>0</v>
      </c>
      <c r="AE2" s="138">
        <f>'Scoreformulier beoordeling'!H126</f>
        <v>0</v>
      </c>
      <c r="AF2" s="138">
        <f>'Scoreformulier beoordeling'!H130</f>
        <v>0</v>
      </c>
      <c r="AG2" s="138">
        <f>'Scoreformulier beoordeling'!H132</f>
        <v>0</v>
      </c>
      <c r="AH2" s="138">
        <f>'Scoreformulier beoordeling'!H137</f>
        <v>0</v>
      </c>
      <c r="AI2" s="138">
        <f>'Scoreformulier beoordeling'!H143</f>
        <v>0</v>
      </c>
      <c r="AJ2" s="138">
        <f>'Scoreformulier beoordeling'!H145</f>
        <v>0</v>
      </c>
      <c r="AK2" s="138">
        <f>'Scoreformulier beoordeling'!H149</f>
        <v>0</v>
      </c>
      <c r="AL2" s="138">
        <f>'Scoreformulier beoordeling'!H153</f>
        <v>0</v>
      </c>
      <c r="AM2" s="138">
        <f>'Scoreformulier beoordeling'!H157</f>
        <v>0</v>
      </c>
      <c r="AN2" s="138">
        <f>'Scoreformulier beoordeling'!H161</f>
        <v>0</v>
      </c>
      <c r="AO2" s="138">
        <f>'Scoreformulier beoordeling'!H163</f>
        <v>0</v>
      </c>
      <c r="AP2" s="138">
        <f>'Scoreformulier beoordeling'!H165</f>
        <v>0</v>
      </c>
      <c r="AQ2" s="138">
        <f>'Scoreformulier beoordeling'!H170</f>
        <v>0</v>
      </c>
      <c r="AR2" s="138">
        <f>'Scoreformulier beoordeling'!H188</f>
        <v>0</v>
      </c>
      <c r="AS2" s="138">
        <f>'Scoreformulier beoordeling'!I38</f>
        <v>0</v>
      </c>
      <c r="AT2" s="138">
        <f>'Scoreformulier beoordeling'!I40</f>
        <v>0</v>
      </c>
      <c r="AU2" s="138">
        <f>'Scoreformulier beoordeling'!I44</f>
        <v>0</v>
      </c>
      <c r="AV2" s="138">
        <f>'Scoreformulier beoordeling'!I46</f>
        <v>0</v>
      </c>
      <c r="AW2" s="138">
        <f>'Scoreformulier beoordeling'!I51</f>
        <v>0</v>
      </c>
      <c r="AX2" s="138">
        <f>'Scoreformulier beoordeling'!H53</f>
        <v>0</v>
      </c>
      <c r="AY2" s="138">
        <f>'Scoreformulier beoordeling'!I57</f>
        <v>0</v>
      </c>
      <c r="AZ2" s="138">
        <f>'Scoreformulier beoordeling'!I64</f>
        <v>0</v>
      </c>
      <c r="BA2" s="138">
        <f>'Scoreformulier beoordeling'!I66</f>
        <v>0</v>
      </c>
      <c r="BB2" s="138">
        <f>'Scoreformulier beoordeling'!I75</f>
        <v>0</v>
      </c>
      <c r="BC2" s="138">
        <f>'Scoreformulier beoordeling'!I77</f>
        <v>0</v>
      </c>
      <c r="BD2" s="138" t="e">
        <f>'Scoreformulier beoordeling'!#REF!</f>
        <v>#REF!</v>
      </c>
      <c r="BE2" s="138">
        <f>'Scoreformulier beoordeling'!I80</f>
        <v>0</v>
      </c>
      <c r="BF2" s="138">
        <f>'Scoreformulier beoordeling'!I86</f>
        <v>0</v>
      </c>
      <c r="BG2" s="138">
        <f>'Scoreformulier beoordeling'!I97</f>
        <v>0</v>
      </c>
      <c r="BH2" s="138">
        <f>'Scoreformulier beoordeling'!I99</f>
        <v>0</v>
      </c>
      <c r="BI2" s="138">
        <f>'Scoreformulier beoordeling'!I102</f>
        <v>0</v>
      </c>
      <c r="BJ2" s="138">
        <f>'Scoreformulier beoordeling'!I104</f>
        <v>0</v>
      </c>
      <c r="BK2" s="138">
        <f>'Scoreformulier beoordeling'!I106</f>
        <v>0</v>
      </c>
      <c r="BL2" s="138">
        <f>'Scoreformulier beoordeling'!I112</f>
        <v>0</v>
      </c>
      <c r="BM2" s="138">
        <f>'Scoreformulier beoordeling'!I114</f>
        <v>0</v>
      </c>
      <c r="BN2" s="138">
        <f>'Scoreformulier beoordeling'!I118</f>
        <v>0</v>
      </c>
      <c r="BO2" s="138">
        <f>'Scoreformulier beoordeling'!I120</f>
        <v>0</v>
      </c>
      <c r="BP2" s="138">
        <f>'Scoreformulier beoordeling'!I124</f>
        <v>0</v>
      </c>
      <c r="BQ2" s="138">
        <f>'Scoreformulier beoordeling'!I126</f>
        <v>0</v>
      </c>
      <c r="BR2" s="138">
        <f>'Scoreformulier beoordeling'!I130</f>
        <v>0</v>
      </c>
      <c r="BS2" s="138">
        <f>'Scoreformulier beoordeling'!I132</f>
        <v>0</v>
      </c>
      <c r="BT2" s="138">
        <f>'Scoreformulier beoordeling'!I138</f>
        <v>0</v>
      </c>
      <c r="BU2" s="138">
        <f>'Scoreformulier beoordeling'!I143</f>
        <v>0</v>
      </c>
      <c r="BV2" s="138">
        <f>'Scoreformulier beoordeling'!I145</f>
        <v>0</v>
      </c>
      <c r="BW2" s="138">
        <f>'Scoreformulier beoordeling'!I149</f>
        <v>0</v>
      </c>
      <c r="BX2" s="138">
        <f>'Scoreformulier beoordeling'!I153</f>
        <v>0</v>
      </c>
      <c r="BY2" s="138">
        <f>'Scoreformulier beoordeling'!I157</f>
        <v>0</v>
      </c>
      <c r="BZ2" s="138">
        <f>'Scoreformulier beoordeling'!I161</f>
        <v>0</v>
      </c>
      <c r="CA2" s="138">
        <f>'Scoreformulier beoordeling'!I163</f>
        <v>0</v>
      </c>
      <c r="CB2" s="138">
        <f>'Scoreformulier beoordeling'!I165</f>
        <v>0</v>
      </c>
      <c r="CC2" s="138">
        <f>'Scoreformulier beoordeling'!I171</f>
        <v>0</v>
      </c>
      <c r="CD2" s="138">
        <f>('Scoreformulier beoordeling'!I171+'Scoreformulier beoordeling'!I138)</f>
        <v>0</v>
      </c>
    </row>
    <row r="4" spans="1:225" ht="15.75" customHeight="1" x14ac:dyDescent="0.25"/>
  </sheetData>
  <sheetProtection algorithmName="SHA-512" hashValue="LQRXpplf5S49D3erdZljkoopv+MJFFLpD+lBdcdUsmTY2exL+b0gzQ+Bjp2LYZf+4BGB3KAq1vZ+lhr1MmBAIg==" saltValue="AF7KLQoAZTdqJLt9xNi4f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4" ma:contentTypeDescription="Een nieuw document maken." ma:contentTypeScope="" ma:versionID="5d574e7a832d99081e84eae36a109784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d712eca9270eaf4cf705d97de3eebe6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9BF7D-15E2-4FB7-922E-A0AB508D7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8c9ba-b3b6-4de5-b552-ea7b466e8b2e"/>
    <ds:schemaRef ds:uri="9af68710-22b7-49a0-ae09-6fd475361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1526A0-7441-4A3B-9B6F-8ABBA3E9066C}">
  <ds:schemaRefs>
    <ds:schemaRef ds:uri="http://purl.org/dc/elements/1.1/"/>
    <ds:schemaRef ds:uri="http://schemas.microsoft.com/office/2006/metadata/properties"/>
    <ds:schemaRef ds:uri="http://purl.org/dc/terms/"/>
    <ds:schemaRef ds:uri="9af68710-22b7-49a0-ae09-6fd475361259"/>
    <ds:schemaRef ds:uri="c478c9ba-b3b6-4de5-b552-ea7b466e8b2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8F4900-4F7C-4F89-ABDB-EAC788A66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Versiebeheer</vt:lpstr>
      <vt:lpstr>Scoreformulier beoordeling</vt:lpstr>
      <vt:lpstr>Tijdsregistratie beoordelaar</vt:lpstr>
      <vt:lpstr>Data exportblad</vt:lpstr>
      <vt:lpstr>'Scoreformulier beoordeling'!Afdrukbereik</vt:lpstr>
      <vt:lpstr>'Scoreformulier beoordeling'!Print_Area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Keurentjes, Puck</dc:creator>
  <cp:keywords/>
  <dc:description/>
  <cp:lastModifiedBy>Keurentjes, Puck</cp:lastModifiedBy>
  <cp:revision/>
  <cp:lastPrinted>2023-06-05T13:40:34Z</cp:lastPrinted>
  <dcterms:created xsi:type="dcterms:W3CDTF">2021-11-01T10:56:40Z</dcterms:created>
  <dcterms:modified xsi:type="dcterms:W3CDTF">2023-11-01T09:27:01Z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